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8085" firstSheet="1" activeTab="1"/>
  </bookViews>
  <sheets>
    <sheet name="Kangatang" sheetId="3" state="veryHidden" r:id="rId1"/>
    <sheet name="6 tháng 2024" sheetId="2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F105" i="2" l="1"/>
  <c r="F104" i="2"/>
  <c r="F103" i="2"/>
  <c r="G91" i="2"/>
  <c r="G119" i="2" l="1"/>
  <c r="H84" i="2"/>
  <c r="G80" i="2" l="1"/>
  <c r="G81" i="2"/>
  <c r="H75" i="2"/>
  <c r="H74" i="2"/>
  <c r="E69" i="2" l="1"/>
  <c r="D69" i="2" l="1"/>
  <c r="E121" i="2" l="1"/>
  <c r="E120" i="2"/>
  <c r="E119" i="2"/>
  <c r="H119" i="2" s="1"/>
  <c r="E118" i="2"/>
  <c r="D111" i="2"/>
  <c r="E110" i="2"/>
  <c r="E109" i="2"/>
  <c r="E108" i="2"/>
  <c r="F106" i="2"/>
  <c r="D106" i="2"/>
  <c r="D104" i="2"/>
  <c r="D103" i="2"/>
  <c r="G103" i="2" s="1"/>
  <c r="F102" i="2"/>
  <c r="D102" i="2"/>
  <c r="E100" i="2"/>
  <c r="H100" i="2" s="1"/>
  <c r="D100" i="2"/>
  <c r="G100" i="2" s="1"/>
  <c r="D99" i="2"/>
  <c r="E98" i="2"/>
  <c r="H98" i="2" s="1"/>
  <c r="D98" i="2"/>
  <c r="E97" i="2"/>
  <c r="H97" i="2" s="1"/>
  <c r="D97" i="2"/>
  <c r="G97" i="2" s="1"/>
  <c r="E96" i="2"/>
  <c r="H96" i="2" s="1"/>
  <c r="D96" i="2"/>
  <c r="G96" i="2" s="1"/>
  <c r="E93" i="2"/>
  <c r="H93" i="2" s="1"/>
  <c r="D93" i="2"/>
  <c r="G93" i="2" s="1"/>
  <c r="H92" i="2"/>
  <c r="D92" i="2"/>
  <c r="G92" i="2" s="1"/>
  <c r="E90" i="2"/>
  <c r="H90" i="2" s="1"/>
  <c r="D90" i="2"/>
  <c r="E88" i="2"/>
  <c r="H88" i="2" s="1"/>
  <c r="G88" i="2"/>
  <c r="E87" i="2"/>
  <c r="D87" i="2"/>
  <c r="G87" i="2" s="1"/>
  <c r="E86" i="2"/>
  <c r="D86" i="2"/>
  <c r="E85" i="2"/>
  <c r="D85" i="2"/>
  <c r="D84" i="2"/>
  <c r="G84" i="2" s="1"/>
  <c r="E81" i="2"/>
  <c r="H81" i="2" s="1"/>
  <c r="E80" i="2"/>
  <c r="H80" i="2" s="1"/>
  <c r="F78" i="2"/>
  <c r="E78" i="2"/>
  <c r="D78" i="2"/>
  <c r="F76" i="2"/>
  <c r="D76" i="2"/>
  <c r="D75" i="2"/>
  <c r="G75" i="2" s="1"/>
  <c r="D74" i="2"/>
  <c r="G74" i="2" s="1"/>
  <c r="F72" i="2"/>
  <c r="E72" i="2"/>
  <c r="G71" i="2"/>
  <c r="H71" i="2"/>
  <c r="H70" i="2"/>
  <c r="G70" i="2"/>
  <c r="F69" i="2"/>
  <c r="G69" i="2" s="1"/>
  <c r="D68" i="2"/>
  <c r="D67" i="2"/>
  <c r="F66" i="2"/>
  <c r="F12" i="2" s="1"/>
  <c r="E66" i="2"/>
  <c r="E65" i="2"/>
  <c r="H65" i="2" s="1"/>
  <c r="E64" i="2"/>
  <c r="H64" i="2" s="1"/>
  <c r="D64" i="2"/>
  <c r="G64" i="2" s="1"/>
  <c r="E62" i="2"/>
  <c r="H62" i="2" s="1"/>
  <c r="D62" i="2"/>
  <c r="G62" i="2" s="1"/>
  <c r="E61" i="2"/>
  <c r="H61" i="2" s="1"/>
  <c r="D61" i="2"/>
  <c r="G61" i="2" s="1"/>
  <c r="E60" i="2"/>
  <c r="H60" i="2" s="1"/>
  <c r="D60" i="2"/>
  <c r="E59" i="2"/>
  <c r="H59" i="2" s="1"/>
  <c r="D59" i="2"/>
  <c r="G59" i="2" s="1"/>
  <c r="E58" i="2"/>
  <c r="H58" i="2" s="1"/>
  <c r="D58" i="2"/>
  <c r="F57" i="2"/>
  <c r="D57" i="2"/>
  <c r="D56" i="2"/>
  <c r="G56" i="2" s="1"/>
  <c r="E55" i="2"/>
  <c r="H55" i="2" s="1"/>
  <c r="D55" i="2"/>
  <c r="E54" i="2"/>
  <c r="H54" i="2" s="1"/>
  <c r="D54" i="2"/>
  <c r="G54" i="2" s="1"/>
  <c r="E52" i="2"/>
  <c r="H52" i="2" s="1"/>
  <c r="D52" i="2"/>
  <c r="G52" i="2" s="1"/>
  <c r="H51" i="2"/>
  <c r="D51" i="2"/>
  <c r="E50" i="2"/>
  <c r="H50" i="2" s="1"/>
  <c r="D50" i="2"/>
  <c r="E49" i="2"/>
  <c r="H49" i="2" s="1"/>
  <c r="D49" i="2"/>
  <c r="G49" i="2" s="1"/>
  <c r="E48" i="2"/>
  <c r="H48" i="2" s="1"/>
  <c r="D48" i="2"/>
  <c r="G48" i="2" s="1"/>
  <c r="E47" i="2"/>
  <c r="H47" i="2" s="1"/>
  <c r="D47" i="2"/>
  <c r="G47" i="2" s="1"/>
  <c r="E46" i="2"/>
  <c r="H46" i="2" s="1"/>
  <c r="D46" i="2"/>
  <c r="G46" i="2" s="1"/>
  <c r="F45" i="2"/>
  <c r="D45" i="2"/>
  <c r="E44" i="2"/>
  <c r="H44" i="2" s="1"/>
  <c r="D44" i="2"/>
  <c r="G44" i="2" s="1"/>
  <c r="F43" i="2"/>
  <c r="E43" i="2"/>
  <c r="D43" i="2"/>
  <c r="E42" i="2"/>
  <c r="H42" i="2" s="1"/>
  <c r="D42" i="2"/>
  <c r="G42" i="2" s="1"/>
  <c r="F41" i="2"/>
  <c r="E41" i="2"/>
  <c r="D41" i="2"/>
  <c r="E40" i="2"/>
  <c r="H40" i="2" s="1"/>
  <c r="D40" i="2"/>
  <c r="G40" i="2" s="1"/>
  <c r="E39" i="2"/>
  <c r="H39" i="2" s="1"/>
  <c r="D39" i="2"/>
  <c r="G39" i="2" s="1"/>
  <c r="F38" i="2"/>
  <c r="E38" i="2"/>
  <c r="D38" i="2"/>
  <c r="E37" i="2"/>
  <c r="H37" i="2" s="1"/>
  <c r="D37" i="2"/>
  <c r="G37" i="2" s="1"/>
  <c r="E36" i="2"/>
  <c r="H36" i="2" s="1"/>
  <c r="D36" i="2"/>
  <c r="G36" i="2" s="1"/>
  <c r="F35" i="2"/>
  <c r="E35" i="2"/>
  <c r="D35" i="2"/>
  <c r="E34" i="2"/>
  <c r="H34" i="2" s="1"/>
  <c r="D34" i="2"/>
  <c r="E33" i="2"/>
  <c r="H33" i="2" s="1"/>
  <c r="D33" i="2"/>
  <c r="G33" i="2" s="1"/>
  <c r="F32" i="2"/>
  <c r="E32" i="2"/>
  <c r="D32" i="2"/>
  <c r="E31" i="2"/>
  <c r="H31" i="2" s="1"/>
  <c r="D31" i="2"/>
  <c r="E30" i="2"/>
  <c r="H30" i="2" s="1"/>
  <c r="D30" i="2"/>
  <c r="G30" i="2" s="1"/>
  <c r="E28" i="2"/>
  <c r="D28" i="2"/>
  <c r="E27" i="2"/>
  <c r="D27" i="2"/>
  <c r="E26" i="2"/>
  <c r="D26" i="2"/>
  <c r="F25" i="2"/>
  <c r="F24" i="2" s="1"/>
  <c r="D25" i="2"/>
  <c r="E22" i="2"/>
  <c r="D22" i="2"/>
  <c r="E21" i="2"/>
  <c r="E20" i="2"/>
  <c r="E19" i="2"/>
  <c r="E18" i="2"/>
  <c r="E17" i="2"/>
  <c r="D17" i="2"/>
  <c r="E16" i="2"/>
  <c r="D16" i="2"/>
  <c r="E15" i="2"/>
  <c r="D15" i="2"/>
  <c r="E14" i="2"/>
  <c r="D14" i="2"/>
  <c r="E13" i="2"/>
  <c r="D13" i="2"/>
  <c r="D72" i="2" s="1"/>
  <c r="E12" i="2"/>
  <c r="D12" i="2"/>
  <c r="F11" i="2"/>
  <c r="E11" i="2"/>
  <c r="E24" i="2" s="1"/>
  <c r="D11" i="2"/>
  <c r="E10" i="2"/>
  <c r="G57" i="2" l="1"/>
  <c r="H78" i="2"/>
  <c r="G38" i="2"/>
  <c r="H72" i="2"/>
  <c r="H76" i="2"/>
  <c r="G76" i="2"/>
  <c r="D24" i="2"/>
  <c r="G24" i="2" s="1"/>
  <c r="H11" i="2"/>
  <c r="H12" i="2"/>
  <c r="F13" i="2"/>
  <c r="F17" i="2" s="1"/>
  <c r="G17" i="2" s="1"/>
  <c r="D10" i="2"/>
  <c r="D21" i="2" s="1"/>
  <c r="H38" i="2"/>
  <c r="E45" i="2"/>
  <c r="H45" i="2" s="1"/>
  <c r="G41" i="2"/>
  <c r="H43" i="2"/>
  <c r="H69" i="2"/>
  <c r="H41" i="2"/>
  <c r="G45" i="2"/>
  <c r="H24" i="2"/>
  <c r="D66" i="2"/>
  <c r="G66" i="2" s="1"/>
  <c r="G32" i="2"/>
  <c r="F27" i="2"/>
  <c r="H32" i="2"/>
  <c r="G72" i="2"/>
  <c r="G35" i="2"/>
  <c r="F28" i="2"/>
  <c r="H35" i="2"/>
  <c r="F15" i="2"/>
  <c r="G11" i="2"/>
  <c r="F16" i="2"/>
  <c r="G12" i="2"/>
  <c r="G25" i="2"/>
  <c r="G31" i="2"/>
  <c r="G34" i="2"/>
  <c r="G43" i="2"/>
  <c r="G50" i="2"/>
  <c r="G51" i="2"/>
  <c r="G55" i="2"/>
  <c r="G58" i="2"/>
  <c r="G60" i="2"/>
  <c r="G65" i="2"/>
  <c r="F67" i="2"/>
  <c r="H67" i="2" s="1"/>
  <c r="G90" i="2"/>
  <c r="G98" i="2"/>
  <c r="G99" i="2"/>
  <c r="G111" i="2"/>
  <c r="G78" i="2"/>
  <c r="E57" i="2"/>
  <c r="H57" i="2" s="1"/>
  <c r="H66" i="2"/>
  <c r="G13" i="2" l="1"/>
  <c r="H13" i="2"/>
  <c r="F10" i="2"/>
  <c r="H10" i="2" s="1"/>
  <c r="F14" i="2"/>
  <c r="G14" i="2" s="1"/>
  <c r="D19" i="2"/>
  <c r="D20" i="2"/>
  <c r="G10" i="2"/>
  <c r="F19" i="2"/>
  <c r="G15" i="2"/>
  <c r="H28" i="2"/>
  <c r="G28" i="2"/>
  <c r="G67" i="2"/>
  <c r="H27" i="2"/>
  <c r="F26" i="2"/>
  <c r="G27" i="2"/>
  <c r="G16" i="2"/>
  <c r="F68" i="2"/>
  <c r="H68" i="2" s="1"/>
  <c r="G19" i="2" l="1"/>
  <c r="F20" i="2"/>
  <c r="F21" i="2"/>
  <c r="G21" i="2" s="1"/>
  <c r="D18" i="2"/>
  <c r="H26" i="2"/>
  <c r="G26" i="2"/>
  <c r="F22" i="2"/>
  <c r="G68" i="2"/>
  <c r="F18" i="2" l="1"/>
  <c r="G18" i="2" s="1"/>
  <c r="G20" i="2"/>
  <c r="H22" i="2"/>
  <c r="G22" i="2"/>
</calcChain>
</file>

<file path=xl/sharedStrings.xml><?xml version="1.0" encoding="utf-8"?>
<sst xmlns="http://schemas.openxmlformats.org/spreadsheetml/2006/main" count="238" uniqueCount="133">
  <si>
    <t>TT</t>
  </si>
  <si>
    <t>So sánh (%)</t>
  </si>
  <si>
    <t>Tỷ đồng</t>
  </si>
  <si>
    <t>"</t>
  </si>
  <si>
    <t>%</t>
  </si>
  <si>
    <t xml:space="preserve"> - Công nghiệp - Xây dựng</t>
  </si>
  <si>
    <t xml:space="preserve"> - Thương mại - Dịch vụ</t>
  </si>
  <si>
    <t xml:space="preserve"> - Sản lượng thuỷ sản nuôi trồng</t>
  </si>
  <si>
    <t>Người</t>
  </si>
  <si>
    <t>Học sinh</t>
  </si>
  <si>
    <t>Giường</t>
  </si>
  <si>
    <t>ỦY BAN NHÂN DÂN
THỊ XÃ ĐỨC PHỔ</t>
  </si>
  <si>
    <t>CHỈ TIÊU</t>
  </si>
  <si>
    <t>ĐVT</t>
  </si>
  <si>
    <t>Cùng kỳ</t>
  </si>
  <si>
    <t>Kế hoạch</t>
  </si>
  <si>
    <t>I</t>
  </si>
  <si>
    <t xml:space="preserve"> - Nông - lâm - ngư</t>
  </si>
  <si>
    <t>Tốc độ tăng trưởng GTSX</t>
  </si>
  <si>
    <t>Cơ cấu kinh tế</t>
  </si>
  <si>
    <t>Phân theo ngành sản xuất</t>
  </si>
  <si>
    <t>ha</t>
  </si>
  <si>
    <t>con</t>
  </si>
  <si>
    <t>tấn</t>
  </si>
  <si>
    <t xml:space="preserve">    + Ngân sách tỉnh, TW</t>
  </si>
  <si>
    <t xml:space="preserve">    + Ngân sách huyện</t>
  </si>
  <si>
    <t xml:space="preserve"> - Tổng thu trên địa bàn</t>
  </si>
  <si>
    <t xml:space="preserve"> - Tổng chi ngân sách</t>
  </si>
  <si>
    <t>II</t>
  </si>
  <si>
    <t>Dân số - Trẻ em - Y tế</t>
  </si>
  <si>
    <t xml:space="preserve"> - Dân số trung bình</t>
  </si>
  <si>
    <t xml:space="preserve"> - Tỷ lệ tăng dân số tự nhiên</t>
  </si>
  <si>
    <t xml:space="preserve"> - Tỷ lệ trẻ em dưới 5 tuổi suy dinh dưỡng</t>
  </si>
  <si>
    <t xml:space="preserve"> - Số giường bệnh</t>
  </si>
  <si>
    <t>Lao động - Việc làm - Giảm nghèo</t>
  </si>
  <si>
    <t xml:space="preserve"> - Tạo việc làm mới và tăng thêm việc làm</t>
  </si>
  <si>
    <t>L. động</t>
  </si>
  <si>
    <t xml:space="preserve"> - Tỷ lệ lao động qua đào tạo</t>
  </si>
  <si>
    <t>Giáo dục - đào tạo</t>
  </si>
  <si>
    <t xml:space="preserve"> - Số học sinh có mặt đầu năm học</t>
  </si>
  <si>
    <t xml:space="preserve"> + Bậc Mầm non</t>
  </si>
  <si>
    <t xml:space="preserve"> + Bậc Tiểu học</t>
  </si>
  <si>
    <t xml:space="preserve"> + Bậc THCS</t>
  </si>
  <si>
    <t xml:space="preserve"> + Bậc THPT</t>
  </si>
  <si>
    <t>III</t>
  </si>
  <si>
    <t>QUỐC PHÒNG - AN NINH</t>
  </si>
  <si>
    <t>b) Xây dựng cơ bản</t>
  </si>
  <si>
    <t>CỘNG HÒA XÃ HỘI CHỦ NGHĨA VIỆT NAM</t>
  </si>
  <si>
    <t>Độc lập - Tự do - Hạnh phúc</t>
  </si>
  <si>
    <t>VỀ KINH TẾ</t>
  </si>
  <si>
    <t xml:space="preserve"> Tổng giá trị sản xuất (SS 2010)</t>
  </si>
  <si>
    <t>Tổng vốn đầu tư phát triển toàn 
xã hội</t>
  </si>
  <si>
    <t>1) GTSX nông - lâm - thủy sản</t>
  </si>
  <si>
    <t>a) Nông nghiệp</t>
  </si>
  <si>
    <t xml:space="preserve"> - Sản lượng lương thực cây có hạt</t>
  </si>
  <si>
    <t xml:space="preserve"> - Một số cây trồng chủ yếu</t>
  </si>
  <si>
    <t xml:space="preserve"> + Năng suất</t>
  </si>
  <si>
    <t>tạ/ha</t>
  </si>
  <si>
    <t xml:space="preserve"> + Sản lượng</t>
  </si>
  <si>
    <t xml:space="preserve"> - Ngô: + Diện tích</t>
  </si>
  <si>
    <t>tấn/ha</t>
  </si>
  <si>
    <t xml:space="preserve"> - Lạc: + Diện tích</t>
  </si>
  <si>
    <t xml:space="preserve"> - Đậu các lại: + Diện tích</t>
  </si>
  <si>
    <t xml:space="preserve"> - Rau: + Diện tích</t>
  </si>
  <si>
    <t xml:space="preserve"> - Đàn gia súc</t>
  </si>
  <si>
    <t xml:space="preserve"> + Đàn trâu</t>
  </si>
  <si>
    <t xml:space="preserve"> + Đàn bò</t>
  </si>
  <si>
    <t xml:space="preserve"> + Tỷ lệ bò lai</t>
  </si>
  <si>
    <t xml:space="preserve"> + Đàn lợn</t>
  </si>
  <si>
    <t xml:space="preserve"> - Sản lượng thịt hơi xuất chuồng</t>
  </si>
  <si>
    <t>b) Lâm nghiệp</t>
  </si>
  <si>
    <t xml:space="preserve"> - Trồng rừng tập trung</t>
  </si>
  <si>
    <t>Ha</t>
  </si>
  <si>
    <t xml:space="preserve"> - Trong đó:</t>
  </si>
  <si>
    <t xml:space="preserve"> + Rừng sản xuất</t>
  </si>
  <si>
    <t xml:space="preserve"> - Tỷ lệ che phủ rừng</t>
  </si>
  <si>
    <t>c) Thuỷ sản</t>
  </si>
  <si>
    <t>-</t>
  </si>
  <si>
    <t xml:space="preserve"> - Sản lượng thuỷ sản thu hoạch</t>
  </si>
  <si>
    <t xml:space="preserve"> - Sản lượng thuỷ sản đánh bắt</t>
  </si>
  <si>
    <t xml:space="preserve"> - Diện tích nuôi trồng thuỷ sản</t>
  </si>
  <si>
    <t>d) Thủy lợi</t>
  </si>
  <si>
    <t>Tổng diện tích được tưới</t>
  </si>
  <si>
    <t>2) GTSX Công nghiệp - XDCB</t>
  </si>
  <si>
    <t>a) Công nghiệp, TTCN</t>
  </si>
  <si>
    <t xml:space="preserve"> - Giải ngân vốn ĐTXD cơ bản</t>
  </si>
  <si>
    <t>3) GTSX thương mại - dịch vụ</t>
  </si>
  <si>
    <t>b) Giao thông vận tải</t>
  </si>
  <si>
    <t xml:space="preserve"> - Khối lượng hàng hoá VC</t>
  </si>
  <si>
    <t>1000tấn</t>
  </si>
  <si>
    <t xml:space="preserve"> - Khối lượng hành khách VC</t>
  </si>
  <si>
    <t>1000người</t>
  </si>
  <si>
    <t xml:space="preserve"> - Doanh thu</t>
  </si>
  <si>
    <t>b) Thương mại - Dịch vụ</t>
  </si>
  <si>
    <t xml:space="preserve"> - Tổng mức bán lẻ hàng hoá, DV</t>
  </si>
  <si>
    <t>4) Thu, chi ngân sách</t>
  </si>
  <si>
    <t>VỀ XÃ HỘI</t>
  </si>
  <si>
    <t xml:space="preserve"> - Tỷ lệ BHYT toàn dân</t>
  </si>
  <si>
    <t xml:space="preserve"> - Tỷ lệ hộ nghèo</t>
  </si>
  <si>
    <t xml:space="preserve"> + Giáo dục thường xuyên</t>
  </si>
  <si>
    <t xml:space="preserve"> - Tỷ lệ trường đạt chuẩn quốc gia</t>
  </si>
  <si>
    <t xml:space="preserve"> + Mầm mon</t>
  </si>
  <si>
    <t xml:space="preserve"> + Tiểu học</t>
  </si>
  <si>
    <t xml:space="preserve"> + THCS</t>
  </si>
  <si>
    <t xml:space="preserve"> + THPT</t>
  </si>
  <si>
    <t>Tỷ lệ đạt chuẩn văn hoá</t>
  </si>
  <si>
    <t xml:space="preserve"> - Gia đình văn hoá</t>
  </si>
  <si>
    <t xml:space="preserve"> - Thôn, tổ dân phố</t>
  </si>
  <si>
    <t xml:space="preserve"> - Cơ quan, trường học</t>
  </si>
  <si>
    <t>Tỷ lệ hộ sử dụng điện</t>
  </si>
  <si>
    <t xml:space="preserve"> Tỷ lệ đạt chỉ tiêu tuyển quân</t>
  </si>
  <si>
    <t xml:space="preserve">     - Tiểu học và THCS</t>
  </si>
  <si>
    <t>TÌNH HÌNH THỰC HIỆN MỘT SỐ CHỈ TIÊU CHỦ YẾU 06 THÁNG ĐẦU NĂM 2024</t>
  </si>
  <si>
    <t>Thực hiện 6 tháng đầu năm 2023</t>
  </si>
  <si>
    <t>Kế hoạch năm 2024</t>
  </si>
  <si>
    <t xml:space="preserve"> + Lúa</t>
  </si>
  <si>
    <t xml:space="preserve"> + Ngô </t>
  </si>
  <si>
    <t xml:space="preserve"> - Lúa: + Diện tích</t>
  </si>
  <si>
    <t>Tỷ lệ xã, phường, cơ quan, doanh nghiệp, nhà trường đạt tiêu chuẩn an toàn về an ninh trật tự</t>
  </si>
  <si>
    <t xml:space="preserve"> Lực lượng dự bị động viên được giao nguồn huấn luyện</t>
  </si>
  <si>
    <t>Tỷ lệ xã, phường vững mạnh về quốc phòng</t>
  </si>
  <si>
    <t>Tài nguyên, môi trường</t>
  </si>
  <si>
    <t>- Tỷ lệ hộ dân được sử dụng nước sạch và nước hợp vệ sinh</t>
  </si>
  <si>
    <t>- Tỷ lệ chất thải rắn thông thường được thu gom và xử lý</t>
  </si>
  <si>
    <t>- Tỷ lệ chất thải nguy hại được thu gom và xử lý</t>
  </si>
  <si>
    <t>- Tỷ lệ chất thải y tế được thu gom và xử lý</t>
  </si>
  <si>
    <r>
      <rPr>
        <i/>
        <sz val="12"/>
        <rFont val="Times New Roman"/>
        <family val="1"/>
      </rPr>
      <t>Trong đó:</t>
    </r>
    <r>
      <rPr>
        <sz val="12"/>
        <rFont val="Times New Roman"/>
        <family val="1"/>
      </rPr>
      <t xml:space="preserve"> Tôm nuôi</t>
    </r>
  </si>
  <si>
    <r>
      <rPr>
        <i/>
        <sz val="12"/>
        <rFont val="Times New Roman"/>
        <family val="1"/>
      </rPr>
      <t>Trong đó:</t>
    </r>
    <r>
      <rPr>
        <sz val="12"/>
        <rFont val="Times New Roman"/>
        <family val="1"/>
      </rPr>
      <t xml:space="preserve"> Tưới bằng công trình kiên cố</t>
    </r>
  </si>
  <si>
    <t>Ước thực hiện 6 tháng đầu năm 2024</t>
  </si>
  <si>
    <r>
      <rPr>
        <i/>
        <sz val="12"/>
        <color indexed="8"/>
        <rFont val="Times New Roman"/>
        <family val="1"/>
      </rPr>
      <t>Trong đó</t>
    </r>
    <r>
      <rPr>
        <sz val="12"/>
        <color indexed="8"/>
        <rFont val="Times New Roman"/>
        <family val="1"/>
      </rPr>
      <t>: + Xuất khẩu lao động</t>
    </r>
  </si>
  <si>
    <t>Đánh giá, xếp loại năm</t>
  </si>
  <si>
    <t>(Kèm theo Báo cáo số           /BC-UBND ngày        /6/2024 của UBND thị xã  Đức Phổ)</t>
  </si>
  <si>
    <t>(2,7-1,7)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</si>
</sst>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1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(* #,##0.0_);_(* \(#,##0.0\);_(* &quot;-&quot;??_);_(@_)"/>
    <numFmt numFmtId="167" formatCode="0.000"/>
    <numFmt numFmtId="168" formatCode="_([$€-2]* #,##0.00_);_([$€-2]* \(#,##0.00\);_([$€-2]* \-??_)"/>
    <numFmt numFmtId="169" formatCode="_([$€-2]* #,##0.00_);_([$€-2]* \(#,##0.00\);_([$€-2]* &quot;-&quot;??_)"/>
    <numFmt numFmtId="170" formatCode="##.##%"/>
    <numFmt numFmtId="171" formatCode="General_)"/>
    <numFmt numFmtId="172" formatCode="&quot;\&quot;#,##0;[Red]&quot;\&quot;&quot;\&quot;\-#,##0"/>
    <numFmt numFmtId="173" formatCode="_-* #,##0_-;\-* #,##0_-;_-* &quot;-&quot;_-;_-@_-"/>
    <numFmt numFmtId="174" formatCode="&quot;$&quot;\ #,##0;[Red]\-&quot;$&quot;\ #,##0"/>
    <numFmt numFmtId="175" formatCode="&quot;¥&quot;#,##0;[Red]&quot;¥&quot;\-#,##0"/>
    <numFmt numFmtId="176" formatCode="_ &quot;\&quot;* #,##0_ ;_ &quot;\&quot;* \-#,##0_ ;_ &quot;\&quot;* &quot;-&quot;_ ;_ @_ "/>
    <numFmt numFmtId="177" formatCode="0E+00;\趰"/>
    <numFmt numFmtId="178" formatCode="_ &quot;\&quot;* #,##0.00_ ;_ &quot;\&quot;* \-#,##0.00_ ;_ &quot;\&quot;* &quot;-&quot;??_ ;_ @_ "/>
    <numFmt numFmtId="179" formatCode="&quot;\&quot;#,##0;[Red]&quot;\&quot;\-#,##0"/>
    <numFmt numFmtId="180" formatCode="_ * #,##0_ ;_ * \-#,##0_ ;_ * &quot;-&quot;_ ;_ @_ "/>
    <numFmt numFmtId="181" formatCode="0.0%"/>
    <numFmt numFmtId="182" formatCode="_ * #,##0.00_ ;_ * \-#,##0.00_ ;_ * &quot;-&quot;??_ ;_ @_ "/>
    <numFmt numFmtId="183" formatCode="0.00000000"/>
    <numFmt numFmtId="184" formatCode="0.0%;[Red]\(0.0%\)"/>
    <numFmt numFmtId="185" formatCode="[$-1809]dd\ mmmm\ yyyy"/>
    <numFmt numFmtId="186" formatCode="_(\ß* \t#,##0_);_(\ß* \(\t#,##0\);_(\ß* &quot;-&quot;_);_(@_)"/>
    <numFmt numFmtId="187" formatCode="#."/>
    <numFmt numFmtId="188" formatCode="##,###.##"/>
    <numFmt numFmtId="189" formatCode="#0.##"/>
    <numFmt numFmtId="190" formatCode="_-* #,##0.00\ _€_-;\-* #,##0.00\ _€_-;_-* &quot;-&quot;??\ _€_-;_-@_-"/>
    <numFmt numFmtId="191" formatCode="_-* #,##0.00\ _$_-;\-* #,##0.00\ _$_-;_-* &quot;-&quot;??\ _$_-;_-@_-"/>
    <numFmt numFmtId="192" formatCode="dd\-mmm\-yy_)"/>
    <numFmt numFmtId="193" formatCode="##,##0%"/>
    <numFmt numFmtId="194" formatCode="#,###%"/>
    <numFmt numFmtId="195" formatCode="##.##"/>
    <numFmt numFmtId="196" formatCode="###,###"/>
    <numFmt numFmtId="197" formatCode="###.###"/>
    <numFmt numFmtId="198" formatCode="##,###.####"/>
    <numFmt numFmtId="199" formatCode="_-&quot;$&quot;\ * #,##0.00_-;\-&quot;$&quot;\ * #,##0.00_-;_-&quot;$&quot;\ * &quot;-&quot;??_-;_-@_-"/>
    <numFmt numFmtId="200" formatCode="\$#,##0\ ;\(\$#,##0\)"/>
    <numFmt numFmtId="201" formatCode="#,##0\ &quot;$&quot;_);[Red]\(#,##0\ &quot;$&quot;\)"/>
    <numFmt numFmtId="202" formatCode="##,##0.##"/>
    <numFmt numFmtId="203" formatCode="_-* #,##0.00_-;\-* #,##0.00_-;_-* &quot;-&quot;??_-;_-@_-"/>
    <numFmt numFmtId="204" formatCode="#,##0\ &quot;Rp&quot;_);\(#,##0\ &quot;Rp&quot;\)"/>
    <numFmt numFmtId="205" formatCode="#,##0\ &quot;$&quot;_);\(#,##0\ &quot;$&quot;\)"/>
    <numFmt numFmtId="206" formatCode="0.000_)"/>
    <numFmt numFmtId="207" formatCode="&quot;$&quot;\ #,##0;\-&quot;$&quot;\ #,##0"/>
    <numFmt numFmtId="208" formatCode="#,##0.0_);\(#,##0.0\)"/>
    <numFmt numFmtId="209" formatCode="#,###"/>
    <numFmt numFmtId="210" formatCode="_-&quot;Rp&quot;* #,##0_-;\-&quot;Rp&quot;* #,##0_-;_-&quot;Rp&quot;* &quot;-&quot;_-;_-@_-"/>
    <numFmt numFmtId="211" formatCode="_-&quot;Rp&quot;* #,##0.00_-;\-&quot;Rp&quot;* #,##0.00_-;_-&quot;Rp&quot;* &quot;-&quot;??_-;_-@_-"/>
    <numFmt numFmtId="212" formatCode="&quot;$&quot;###,0&quot;.&quot;00_);[Red]\(&quot;$&quot;###,0&quot;.&quot;00\)"/>
    <numFmt numFmtId="213" formatCode="&quot;\&quot;#,##0.00;\-&quot;\&quot;#,##0.00"/>
    <numFmt numFmtId="214" formatCode="&quot;ß&quot;\t#,##0_);\(&quot;ß&quot;\t#,##0\)"/>
    <numFmt numFmtId="215" formatCode="&quot;$&quot;\ #,##0.00;[Red]\-&quot;$&quot;\ #,##0.00"/>
    <numFmt numFmtId="216" formatCode="_(* #,##0.000_);_(* \(#,##0.000\);_(* &quot;-&quot;???_);_(@_)"/>
    <numFmt numFmtId="217" formatCode="_-&quot;$&quot;\ * #,##0_-;\-&quot;$&quot;\ * #,##0_-;_-&quot;$&quot;\ * &quot;-&quot;_-;_-@_-"/>
    <numFmt numFmtId="218" formatCode="#,##0.00\ &quot;F&quot;;[Red]\-#,##0.00\ &quot;F&quot;"/>
    <numFmt numFmtId="219" formatCode="_-* ###,0&quot;.&quot;00\ _F_B_-;\-* ###,0&quot;.&quot;00\ _F_B_-;_-* &quot;-&quot;??\ _F_B_-;_-@_-"/>
    <numFmt numFmtId="220" formatCode="0.0%;\(0.0%\)"/>
    <numFmt numFmtId="221" formatCode="_-* #,##0\ &quot;F&quot;_-;\-* #,##0\ &quot;F&quot;_-;_-* &quot;-&quot;\ &quot;F&quot;_-;_-@_-"/>
    <numFmt numFmtId="222" formatCode="0\ \ \ \ "/>
    <numFmt numFmtId="223" formatCode="#,##0.00\ &quot;F&quot;;\-#,##0.00\ &quot;F&quot;"/>
    <numFmt numFmtId="224" formatCode="_-&quot;£&quot;* #,##0_-;\-&quot;£&quot;* #,##0_-;_-&quot;£&quot;* &quot;-&quot;_-;_-@_-"/>
    <numFmt numFmtId="225" formatCode="_-&quot;£&quot;* #,##0.00_-;\-&quot;£&quot;* #,##0.00_-;_-&quot;£&quot;* &quot;-&quot;??_-;_-@_-"/>
    <numFmt numFmtId="226" formatCode="&quot;\&quot;#,##0.00;[Red]&quot;\&quot;\-#,##0.00"/>
    <numFmt numFmtId="227" formatCode="_-&quot;$&quot;* #,##0_-;\-&quot;$&quot;* #,##0_-;_-&quot;$&quot;* &quot;-&quot;_-;_-@_-"/>
    <numFmt numFmtId="228" formatCode="_-&quot;$&quot;* #,##0.00_-;\-&quot;$&quot;* #,##0.00_-;_-&quot;$&quot;* &quot;-&quot;??_-;_-@_-"/>
    <numFmt numFmtId="229" formatCode="_(* #,##0.00_);_(* \(#,##0.00\);_(* \-??_);_(@_)"/>
    <numFmt numFmtId="230" formatCode="0.0"/>
    <numFmt numFmtId="231" formatCode="_-* #,##0\ _₫_-;\-* #,##0\ _₫_-;_-* &quot;-&quot;??\ _₫_-;_-@_-"/>
    <numFmt numFmtId="232" formatCode="_-* #,##0.0\ _₫_-;\-* #,##0.0\ _₫_-;_-* &quot;-&quot;??\ _₫_-;_-@_-"/>
    <numFmt numFmtId="233" formatCode="_(* #,##0.000_);_(* \(#,##0.000\);_(* &quot;-&quot;??_);_(@_)"/>
  </numFmts>
  <fonts count="14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2"/>
      <name val=".VnTime"/>
      <family val="2"/>
    </font>
    <font>
      <sz val="10"/>
      <name val=".VnArial"/>
      <family val="2"/>
    </font>
    <font>
      <b/>
      <sz val="10"/>
      <name val="SVNtimes new roman"/>
      <family val="2"/>
    </font>
    <font>
      <sz val="12"/>
      <name val="新細明體"/>
      <family val="3"/>
      <charset val="136"/>
    </font>
    <font>
      <sz val="12"/>
      <name val="VNtimes new roman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|??¢¥¢¬¨Ï"/>
      <family val="1"/>
      <charset val="129"/>
    </font>
    <font>
      <sz val="11"/>
      <name val=" "/>
      <family val="3"/>
      <charset val="136"/>
    </font>
    <font>
      <sz val="10"/>
      <name val=".VnTime"/>
      <family val="2"/>
    </font>
    <font>
      <sz val="10"/>
      <color indexed="8"/>
      <name val="Arial"/>
      <family val="2"/>
    </font>
    <font>
      <sz val="14"/>
      <name val="AngsanaUPC"/>
      <family val="1"/>
    </font>
    <font>
      <sz val="14"/>
      <name val="VNTime"/>
    </font>
    <font>
      <b/>
      <u/>
      <sz val="14"/>
      <color indexed="8"/>
      <name val=".VnBook-AntiquaH"/>
      <family val="2"/>
    </font>
    <font>
      <sz val="12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name val="VNtimes new roman"/>
      <family val="2"/>
    </font>
    <font>
      <sz val="11"/>
      <name val="±¼¸²Ã¼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b/>
      <i/>
      <sz val="14"/>
      <name val="VNTime"/>
      <family val="2"/>
    </font>
    <font>
      <sz val="12"/>
      <name val="Tms Rmn"/>
    </font>
    <font>
      <sz val="10"/>
      <name val="MS Sans Serif"/>
      <family val="2"/>
    </font>
    <font>
      <sz val="11"/>
      <name val="µ¸¿ò"/>
      <family val="1"/>
    </font>
    <font>
      <sz val="10"/>
      <name val="±¼¸²A¼"/>
      <family val="3"/>
      <charset val="129"/>
    </font>
    <font>
      <sz val="10"/>
      <name val="Helv"/>
    </font>
    <font>
      <b/>
      <sz val="10"/>
      <name val="Helv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sz val="12"/>
      <name val="VNI-Times"/>
    </font>
    <font>
      <sz val="11"/>
      <name val="Tms Rmn"/>
    </font>
    <font>
      <sz val="10"/>
      <name val="MS Serif"/>
      <family val="1"/>
    </font>
    <font>
      <sz val="10"/>
      <name val="Courier"/>
      <family val="3"/>
    </font>
    <font>
      <sz val="11"/>
      <name val="VNcentury Gothic"/>
    </font>
    <font>
      <b/>
      <sz val="15"/>
      <name val="VNcentury Gothic"/>
    </font>
    <font>
      <sz val="12"/>
      <name val="SVNtimes new roman"/>
      <family val="2"/>
    </font>
    <font>
      <sz val="10"/>
      <name val="SVNtimes new roman"/>
    </font>
    <font>
      <sz val="12"/>
      <name val="Arial"/>
      <family val="2"/>
    </font>
    <font>
      <b/>
      <sz val="11"/>
      <name val="VNTimeH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  <family val="2"/>
    </font>
    <font>
      <b/>
      <sz val="12"/>
      <name val="Arial"/>
      <family val="2"/>
    </font>
    <font>
      <b/>
      <sz val="12"/>
      <name val="MS Sans Serif"/>
      <family val="2"/>
    </font>
    <font>
      <b/>
      <sz val="18"/>
      <name val="Arial"/>
      <family val="2"/>
    </font>
    <font>
      <b/>
      <sz val="1"/>
      <color indexed="8"/>
      <name val="Courier"/>
      <family val="3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Helv"/>
      <family val="2"/>
    </font>
    <font>
      <sz val="10"/>
      <name val="VNI-Helve"/>
    </font>
    <font>
      <sz val="10"/>
      <color indexed="16"/>
      <name val="MS Sans Serif"/>
      <family val="2"/>
    </font>
    <font>
      <sz val="12"/>
      <color indexed="9"/>
      <name val="Helv"/>
      <family val="2"/>
    </font>
    <font>
      <b/>
      <i/>
      <sz val="12"/>
      <name val=".VnAristote"/>
      <family val="2"/>
    </font>
    <font>
      <b/>
      <sz val="11"/>
      <name val="Helv"/>
      <family val="2"/>
    </font>
    <font>
      <sz val="10"/>
      <name val=".VnAvant"/>
      <family val="2"/>
    </font>
    <font>
      <sz val="10"/>
      <name val="Times New Roman"/>
      <family val="1"/>
    </font>
    <font>
      <sz val="7"/>
      <name val="Small Fonts"/>
      <family val="2"/>
    </font>
    <font>
      <sz val="12"/>
      <name val="???"/>
      <family val="1"/>
      <charset val="129"/>
    </font>
    <font>
      <sz val="11"/>
      <name val="VNI-Times"/>
    </font>
    <font>
      <sz val="12"/>
      <name val="바탕체"/>
      <family val="1"/>
      <charset val="129"/>
    </font>
    <font>
      <sz val="10"/>
      <name val="Arial"/>
      <family val="2"/>
      <charset val="163"/>
    </font>
    <font>
      <sz val="14"/>
      <name val="Times New Roman"/>
      <family val="1"/>
    </font>
    <font>
      <sz val="14"/>
      <name val="System"/>
      <family val="2"/>
    </font>
    <font>
      <b/>
      <sz val="11"/>
      <name val="Arial"/>
      <family val="2"/>
    </font>
    <font>
      <sz val="13"/>
      <name val=".VnTime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11"/>
      <name val="UVnTime"/>
    </font>
    <font>
      <b/>
      <sz val="13"/>
      <name val="3C_Times_T"/>
    </font>
    <font>
      <b/>
      <sz val="18"/>
      <color indexed="62"/>
      <name val="Cambria"/>
      <family val="2"/>
    </font>
    <font>
      <u/>
      <sz val="12"/>
      <color indexed="12"/>
      <name val="Times New Roman"/>
      <family val="1"/>
    </font>
    <font>
      <sz val="8"/>
      <name val="MS Sans Serif"/>
      <family val="2"/>
    </font>
    <font>
      <b/>
      <sz val="8"/>
      <color indexed="8"/>
      <name val="Helv"/>
    </font>
    <font>
      <sz val="14"/>
      <name val=".VnTime"/>
      <family val="2"/>
    </font>
    <font>
      <sz val="12"/>
      <name val=".VnArial"/>
      <family val="2"/>
    </font>
    <font>
      <b/>
      <sz val="12"/>
      <name val=".VnTime"/>
      <family val="2"/>
    </font>
    <font>
      <sz val="10"/>
      <name val=".VnArial Narrow"/>
      <family val="2"/>
    </font>
    <font>
      <sz val="10"/>
      <name val="VNI-Helve-Condense"/>
    </font>
    <font>
      <sz val="10"/>
      <name val="VNtimes new roman"/>
      <family val="2"/>
    </font>
    <font>
      <sz val="14"/>
      <name val="VnTime"/>
      <family val="2"/>
    </font>
    <font>
      <b/>
      <sz val="8"/>
      <name val="VN Helvetica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4"/>
      <name val=".VnArial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4"/>
      <name val="ＭＳ 明朝"/>
      <family val="1"/>
    </font>
    <font>
      <sz val="11"/>
      <color theme="1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5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darkVertical"/>
    </fill>
    <fill>
      <patternFill patternType="solid">
        <fgColor indexed="9"/>
        <bgColor indexed="9"/>
      </patternFill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0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790">
    <xf numFmtId="0" fontId="0" fillId="0" borderId="0"/>
    <xf numFmtId="0" fontId="21" fillId="0" borderId="0" applyNumberFormat="0" applyFill="0" applyBorder="0" applyAlignment="0" applyProtection="0"/>
    <xf numFmtId="0" fontId="22" fillId="0" borderId="0"/>
    <xf numFmtId="170" fontId="23" fillId="0" borderId="1">
      <alignment horizontal="center"/>
      <protection hidden="1"/>
    </xf>
    <xf numFmtId="171" fontId="24" fillId="0" borderId="0"/>
    <xf numFmtId="164" fontId="25" fillId="0" borderId="2" applyFont="0" applyBorder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174" fontId="30" fillId="0" borderId="0" applyFont="0" applyFill="0" applyBorder="0" applyAlignment="0" applyProtection="0"/>
    <xf numFmtId="0" fontId="2" fillId="0" borderId="0">
      <alignment vertic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1" fillId="0" borderId="0"/>
    <xf numFmtId="0" fontId="20" fillId="0" borderId="0" applyNumberFormat="0" applyFill="0" applyBorder="0" applyAlignment="0" applyProtection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" fillId="0" borderId="0"/>
    <xf numFmtId="0" fontId="2" fillId="0" borderId="0"/>
    <xf numFmtId="0" fontId="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" fillId="0" borderId="0"/>
    <xf numFmtId="0" fontId="34" fillId="0" borderId="0">
      <alignment vertical="top"/>
    </xf>
    <xf numFmtId="0" fontId="34" fillId="0" borderId="0">
      <alignment vertical="top"/>
    </xf>
    <xf numFmtId="0" fontId="20" fillId="0" borderId="0"/>
    <xf numFmtId="0" fontId="34" fillId="0" borderId="0">
      <alignment vertical="top"/>
    </xf>
    <xf numFmtId="0" fontId="20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2" fillId="0" borderId="0"/>
    <xf numFmtId="0" fontId="3" fillId="0" borderId="0"/>
    <xf numFmtId="0" fontId="34" fillId="0" borderId="0">
      <alignment vertical="top"/>
    </xf>
    <xf numFmtId="0" fontId="2" fillId="0" borderId="0"/>
    <xf numFmtId="0" fontId="2" fillId="0" borderId="0"/>
    <xf numFmtId="0" fontId="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20" fillId="0" borderId="0"/>
    <xf numFmtId="0" fontId="2" fillId="0" borderId="0"/>
    <xf numFmtId="0" fontId="20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175" fontId="24" fillId="0" borderId="0" applyFont="0" applyFill="0" applyBorder="0" applyAlignment="0" applyProtection="0"/>
    <xf numFmtId="0" fontId="35" fillId="0" borderId="0"/>
    <xf numFmtId="0" fontId="24" fillId="0" borderId="0"/>
    <xf numFmtId="0" fontId="24" fillId="0" borderId="0"/>
    <xf numFmtId="1" fontId="36" fillId="0" borderId="3" applyBorder="0" applyAlignment="0">
      <alignment horizontal="center"/>
    </xf>
    <xf numFmtId="0" fontId="2" fillId="0" borderId="0"/>
    <xf numFmtId="0" fontId="37" fillId="2" borderId="0"/>
    <xf numFmtId="0" fontId="37" fillId="3" borderId="0"/>
    <xf numFmtId="0" fontId="37" fillId="2" borderId="0"/>
    <xf numFmtId="0" fontId="37" fillId="2" borderId="0"/>
    <xf numFmtId="0" fontId="37" fillId="3" borderId="0"/>
    <xf numFmtId="0" fontId="37" fillId="2" borderId="0"/>
    <xf numFmtId="0" fontId="37" fillId="3" borderId="0"/>
    <xf numFmtId="0" fontId="37" fillId="3" borderId="0"/>
    <xf numFmtId="0" fontId="37" fillId="3" borderId="0"/>
    <xf numFmtId="0" fontId="37" fillId="2" borderId="0"/>
    <xf numFmtId="0" fontId="21" fillId="0" borderId="4" applyFont="0" applyFill="0" applyAlignment="0"/>
    <xf numFmtId="9" fontId="38" fillId="0" borderId="0" applyFont="0" applyFill="0" applyBorder="0" applyAlignment="0" applyProtection="0"/>
    <xf numFmtId="0" fontId="39" fillId="2" borderId="0"/>
    <xf numFmtId="0" fontId="39" fillId="3" borderId="0"/>
    <xf numFmtId="0" fontId="39" fillId="2" borderId="0"/>
    <xf numFmtId="0" fontId="39" fillId="2" borderId="0"/>
    <xf numFmtId="0" fontId="39" fillId="3" borderId="0"/>
    <xf numFmtId="0" fontId="39" fillId="2" borderId="0"/>
    <xf numFmtId="0" fontId="39" fillId="3" borderId="0"/>
    <xf numFmtId="0" fontId="39" fillId="3" borderId="0"/>
    <xf numFmtId="0" fontId="39" fillId="3" borderId="0"/>
    <xf numFmtId="0" fontId="39" fillId="2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2" borderId="0"/>
    <xf numFmtId="0" fontId="40" fillId="3" borderId="0"/>
    <xf numFmtId="0" fontId="40" fillId="2" borderId="0"/>
    <xf numFmtId="0" fontId="40" fillId="2" borderId="0"/>
    <xf numFmtId="0" fontId="40" fillId="3" borderId="0"/>
    <xf numFmtId="0" fontId="40" fillId="2" borderId="0"/>
    <xf numFmtId="0" fontId="40" fillId="3" borderId="0"/>
    <xf numFmtId="0" fontId="40" fillId="3" borderId="0"/>
    <xf numFmtId="0" fontId="40" fillId="3" borderId="0"/>
    <xf numFmtId="0" fontId="40" fillId="2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>
      <alignment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4" fillId="0" borderId="0"/>
    <xf numFmtId="0" fontId="33" fillId="0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2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76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77" fontId="21" fillId="0" borderId="0" applyFont="0" applyFill="0" applyBorder="0" applyAlignment="0" applyProtection="0"/>
    <xf numFmtId="178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79" fontId="45" fillId="0" borderId="0" applyFont="0" applyFill="0" applyBorder="0" applyAlignment="0" applyProtection="0"/>
    <xf numFmtId="0" fontId="46" fillId="0" borderId="0">
      <alignment horizontal="center" wrapText="1"/>
      <protection locked="0"/>
    </xf>
    <xf numFmtId="18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7" fillId="0" borderId="0"/>
    <xf numFmtId="0" fontId="48" fillId="0" borderId="0" applyNumberFormat="0" applyFill="0" applyBorder="0" applyAlignment="0" applyProtection="0"/>
    <xf numFmtId="0" fontId="49" fillId="0" borderId="3" applyNumberFormat="0" applyFont="0" applyFill="0" applyAlignment="0" applyProtection="0"/>
    <xf numFmtId="9" fontId="20" fillId="0" borderId="0" applyFont="0" applyFill="0" applyBorder="0" applyAlignment="0" applyProtection="0"/>
    <xf numFmtId="0" fontId="44" fillId="0" borderId="0"/>
    <xf numFmtId="0" fontId="43" fillId="0" borderId="0"/>
    <xf numFmtId="0" fontId="44" fillId="0" borderId="0"/>
    <xf numFmtId="0" fontId="50" fillId="0" borderId="0"/>
    <xf numFmtId="0" fontId="51" fillId="0" borderId="0"/>
    <xf numFmtId="0" fontId="20" fillId="0" borderId="0" applyFill="0" applyBorder="0" applyAlignment="0"/>
    <xf numFmtId="178" fontId="52" fillId="0" borderId="0" applyFill="0" applyBorder="0" applyAlignment="0"/>
    <xf numFmtId="184" fontId="52" fillId="0" borderId="0" applyFill="0" applyBorder="0" applyAlignment="0"/>
    <xf numFmtId="167" fontId="52" fillId="0" borderId="0" applyFill="0" applyBorder="0" applyAlignment="0"/>
    <xf numFmtId="185" fontId="20" fillId="0" borderId="0" applyFill="0" applyBorder="0" applyAlignment="0"/>
    <xf numFmtId="186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53" fillId="0" borderId="0"/>
    <xf numFmtId="188" fontId="54" fillId="0" borderId="6" applyBorder="0"/>
    <xf numFmtId="188" fontId="55" fillId="0" borderId="4">
      <protection locked="0"/>
    </xf>
    <xf numFmtId="189" fontId="56" fillId="0" borderId="4"/>
    <xf numFmtId="0" fontId="7" fillId="30" borderId="7" applyNumberFormat="0" applyAlignment="0" applyProtection="0"/>
    <xf numFmtId="0" fontId="7" fillId="30" borderId="7" applyNumberFormat="0" applyAlignment="0" applyProtection="0"/>
    <xf numFmtId="0" fontId="7" fillId="30" borderId="7" applyNumberFormat="0" applyAlignment="0" applyProtection="0"/>
    <xf numFmtId="4" fontId="57" fillId="0" borderId="0" applyAlignment="0"/>
    <xf numFmtId="43" fontId="1" fillId="0" borderId="0" applyFont="0" applyFill="0" applyBorder="0" applyAlignment="0" applyProtection="0"/>
    <xf numFmtId="164" fontId="58" fillId="0" borderId="0"/>
    <xf numFmtId="164" fontId="58" fillId="0" borderId="0"/>
    <xf numFmtId="164" fontId="58" fillId="0" borderId="0"/>
    <xf numFmtId="164" fontId="58" fillId="0" borderId="0"/>
    <xf numFmtId="164" fontId="58" fillId="0" borderId="0"/>
    <xf numFmtId="164" fontId="58" fillId="0" borderId="0"/>
    <xf numFmtId="164" fontId="58" fillId="0" borderId="0"/>
    <xf numFmtId="164" fontId="58" fillId="0" borderId="0"/>
    <xf numFmtId="186" fontId="52" fillId="0" borderId="0" applyFont="0" applyFill="0" applyBorder="0" applyAlignment="0" applyProtection="0"/>
    <xf numFmtId="229" fontId="2" fillId="0" borderId="0" applyBorder="0" applyAlignment="0" applyProtection="0"/>
    <xf numFmtId="229" fontId="2" fillId="0" borderId="0" applyBorder="0" applyAlignment="0" applyProtection="0"/>
    <xf numFmtId="43" fontId="2" fillId="0" borderId="0" applyFont="0" applyFill="0" applyBorder="0" applyAlignment="0" applyProtection="0"/>
    <xf numFmtId="190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35" fillId="0" borderId="0"/>
    <xf numFmtId="192" fontId="35" fillId="0" borderId="0"/>
    <xf numFmtId="3" fontId="20" fillId="0" borderId="0" applyFont="0" applyFill="0" applyBorder="0" applyAlignment="0" applyProtection="0"/>
    <xf numFmtId="0" fontId="59" fillId="0" borderId="0" applyNumberFormat="0" applyAlignment="0">
      <alignment horizontal="left"/>
    </xf>
    <xf numFmtId="0" fontId="60" fillId="0" borderId="0" applyNumberFormat="0" applyAlignment="0"/>
    <xf numFmtId="193" fontId="61" fillId="0" borderId="0">
      <protection locked="0"/>
    </xf>
    <xf numFmtId="194" fontId="61" fillId="0" borderId="0">
      <protection locked="0"/>
    </xf>
    <xf numFmtId="195" fontId="62" fillId="0" borderId="8">
      <protection locked="0"/>
    </xf>
    <xf numFmtId="196" fontId="61" fillId="0" borderId="0">
      <protection locked="0"/>
    </xf>
    <xf numFmtId="197" fontId="61" fillId="0" borderId="0">
      <protection locked="0"/>
    </xf>
    <xf numFmtId="196" fontId="61" fillId="0" borderId="0" applyNumberFormat="0">
      <protection locked="0"/>
    </xf>
    <xf numFmtId="196" fontId="61" fillId="0" borderId="0">
      <protection locked="0"/>
    </xf>
    <xf numFmtId="188" fontId="63" fillId="0" borderId="1"/>
    <xf numFmtId="198" fontId="63" fillId="0" borderId="1"/>
    <xf numFmtId="178" fontId="52" fillId="0" borderId="0" applyFont="0" applyFill="0" applyBorder="0" applyAlignment="0" applyProtection="0"/>
    <xf numFmtId="199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01" fontId="35" fillId="0" borderId="0"/>
    <xf numFmtId="201" fontId="35" fillId="0" borderId="0"/>
    <xf numFmtId="188" fontId="23" fillId="0" borderId="1">
      <alignment horizontal="center"/>
      <protection hidden="1"/>
    </xf>
    <xf numFmtId="202" fontId="64" fillId="0" borderId="1">
      <alignment horizontal="center"/>
      <protection hidden="1"/>
    </xf>
    <xf numFmtId="2" fontId="23" fillId="0" borderId="1">
      <alignment horizontal="center"/>
      <protection hidden="1"/>
    </xf>
    <xf numFmtId="0" fontId="20" fillId="0" borderId="0" applyFont="0" applyFill="0" applyBorder="0" applyAlignment="0" applyProtection="0"/>
    <xf numFmtId="14" fontId="34" fillId="0" borderId="0" applyFill="0" applyBorder="0" applyAlignment="0"/>
    <xf numFmtId="0" fontId="65" fillId="0" borderId="0" applyProtection="0"/>
    <xf numFmtId="0" fontId="16" fillId="3" borderId="9" applyNumberFormat="0" applyAlignment="0" applyProtection="0"/>
    <xf numFmtId="0" fontId="13" fillId="9" borderId="5" applyNumberFormat="0" applyAlignment="0" applyProtection="0"/>
    <xf numFmtId="0" fontId="66" fillId="0" borderId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17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181" fontId="35" fillId="0" borderId="0"/>
    <xf numFmtId="181" fontId="35" fillId="0" borderId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186" fontId="52" fillId="0" borderId="0" applyFill="0" applyBorder="0" applyAlignment="0"/>
    <xf numFmtId="178" fontId="52" fillId="0" borderId="0" applyFill="0" applyBorder="0" applyAlignment="0"/>
    <xf numFmtId="186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0" fontId="67" fillId="0" borderId="0" applyNumberFormat="0" applyAlignment="0">
      <alignment horizontal="left"/>
    </xf>
    <xf numFmtId="16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" fontId="20" fillId="0" borderId="0" applyFont="0" applyFill="0" applyBorder="0" applyAlignment="0" applyProtection="0"/>
    <xf numFmtId="0" fontId="20" fillId="34" borderId="13" applyNumberFormat="0" applyFont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38" fontId="68" fillId="2" borderId="0" applyNumberFormat="0" applyBorder="0" applyAlignment="0" applyProtection="0"/>
    <xf numFmtId="204" fontId="21" fillId="35" borderId="14" applyBorder="0">
      <alignment horizontal="center"/>
    </xf>
    <xf numFmtId="204" fontId="21" fillId="35" borderId="14" applyBorder="0">
      <alignment horizontal="center"/>
    </xf>
    <xf numFmtId="205" fontId="21" fillId="35" borderId="14" applyBorder="0">
      <alignment horizontal="center"/>
    </xf>
    <xf numFmtId="205" fontId="21" fillId="35" borderId="14" applyBorder="0">
      <alignment horizontal="center"/>
    </xf>
    <xf numFmtId="205" fontId="21" fillId="35" borderId="14" applyBorder="0">
      <alignment horizontal="center"/>
    </xf>
    <xf numFmtId="204" fontId="21" fillId="35" borderId="14" applyBorder="0">
      <alignment horizontal="center"/>
    </xf>
    <xf numFmtId="205" fontId="21" fillId="35" borderId="14" applyBorder="0">
      <alignment horizontal="center"/>
    </xf>
    <xf numFmtId="205" fontId="21" fillId="35" borderId="14" applyBorder="0">
      <alignment horizontal="center"/>
    </xf>
    <xf numFmtId="205" fontId="21" fillId="35" borderId="14" applyBorder="0">
      <alignment horizontal="center"/>
    </xf>
    <xf numFmtId="205" fontId="21" fillId="35" borderId="14" applyBorder="0">
      <alignment horizontal="center"/>
    </xf>
    <xf numFmtId="204" fontId="21" fillId="35" borderId="14" applyBorder="0">
      <alignment horizontal="center"/>
    </xf>
    <xf numFmtId="205" fontId="21" fillId="35" borderId="14" applyBorder="0">
      <alignment horizontal="center"/>
    </xf>
    <xf numFmtId="205" fontId="21" fillId="35" borderId="14" applyBorder="0">
      <alignment horizontal="center"/>
    </xf>
    <xf numFmtId="205" fontId="21" fillId="35" borderId="14" applyBorder="0">
      <alignment horizontal="center"/>
    </xf>
    <xf numFmtId="204" fontId="21" fillId="35" borderId="14" applyBorder="0">
      <alignment horizontal="center"/>
    </xf>
    <xf numFmtId="205" fontId="21" fillId="35" borderId="14" applyBorder="0">
      <alignment horizontal="center"/>
    </xf>
    <xf numFmtId="205" fontId="21" fillId="35" borderId="14" applyBorder="0">
      <alignment horizontal="center"/>
    </xf>
    <xf numFmtId="205" fontId="21" fillId="35" borderId="14" applyBorder="0">
      <alignment horizontal="center"/>
    </xf>
    <xf numFmtId="205" fontId="21" fillId="35" borderId="14" applyBorder="0">
      <alignment horizontal="center"/>
    </xf>
    <xf numFmtId="205" fontId="21" fillId="35" borderId="14" applyBorder="0">
      <alignment horizontal="center"/>
    </xf>
    <xf numFmtId="204" fontId="21" fillId="35" borderId="14" applyBorder="0">
      <alignment horizontal="center"/>
    </xf>
    <xf numFmtId="205" fontId="21" fillId="35" borderId="14" applyBorder="0">
      <alignment horizontal="center"/>
    </xf>
    <xf numFmtId="205" fontId="21" fillId="35" borderId="14" applyBorder="0">
      <alignment horizontal="center"/>
    </xf>
    <xf numFmtId="205" fontId="21" fillId="35" borderId="14" applyBorder="0">
      <alignment horizontal="center"/>
    </xf>
    <xf numFmtId="0" fontId="69" fillId="0" borderId="0" applyNumberFormat="0" applyFont="0" applyBorder="0" applyAlignment="0">
      <alignment horizontal="left" vertical="center"/>
    </xf>
    <xf numFmtId="0" fontId="70" fillId="36" borderId="0"/>
    <xf numFmtId="0" fontId="71" fillId="0" borderId="0">
      <alignment horizontal="left"/>
    </xf>
    <xf numFmtId="0" fontId="72" fillId="0" borderId="15" applyNumberFormat="0" applyAlignment="0" applyProtection="0">
      <alignment horizontal="left" vertical="center"/>
    </xf>
    <xf numFmtId="0" fontId="72" fillId="0" borderId="16">
      <alignment horizontal="left" vertical="center"/>
    </xf>
    <xf numFmtId="0" fontId="73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206" fontId="75" fillId="0" borderId="0">
      <protection locked="0"/>
    </xf>
    <xf numFmtId="206" fontId="75" fillId="0" borderId="0">
      <protection locked="0"/>
    </xf>
    <xf numFmtId="0" fontId="76" fillId="0" borderId="17">
      <alignment horizontal="center"/>
    </xf>
    <xf numFmtId="0" fontId="76" fillId="0" borderId="0">
      <alignment horizontal="center"/>
    </xf>
    <xf numFmtId="207" fontId="77" fillId="37" borderId="3" applyNumberFormat="0" applyAlignment="0">
      <alignment horizontal="left" vertical="top"/>
    </xf>
    <xf numFmtId="49" fontId="78" fillId="0" borderId="3">
      <alignment vertical="center"/>
    </xf>
    <xf numFmtId="10" fontId="68" fillId="38" borderId="3" applyNumberFormat="0" applyBorder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208" fontId="79" fillId="39" borderId="0"/>
    <xf numFmtId="2" fontId="80" fillId="0" borderId="18" applyBorder="0"/>
    <xf numFmtId="0" fontId="21" fillId="0" borderId="19" applyNumberFormat="0" applyFont="0" applyFill="0" applyAlignment="0" applyProtection="0"/>
    <xf numFmtId="0" fontId="21" fillId="0" borderId="20" applyNumberFormat="0" applyFont="0" applyFill="0" applyAlignment="0" applyProtection="0"/>
    <xf numFmtId="0" fontId="21" fillId="0" borderId="0"/>
    <xf numFmtId="0" fontId="7" fillId="30" borderId="7" applyNumberFormat="0" applyAlignment="0" applyProtection="0"/>
    <xf numFmtId="0" fontId="34" fillId="0" borderId="0">
      <alignment vertical="top"/>
    </xf>
    <xf numFmtId="0" fontId="49" fillId="0" borderId="0"/>
    <xf numFmtId="186" fontId="52" fillId="0" borderId="0" applyFill="0" applyBorder="0" applyAlignment="0"/>
    <xf numFmtId="178" fontId="52" fillId="0" borderId="0" applyFill="0" applyBorder="0" applyAlignment="0"/>
    <xf numFmtId="186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0" fontId="81" fillId="0" borderId="0" applyNumberFormat="0" applyFill="0" applyBorder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208" fontId="82" fillId="40" borderId="0"/>
    <xf numFmtId="188" fontId="68" fillId="0" borderId="6" applyFont="0"/>
    <xf numFmtId="3" fontId="20" fillId="0" borderId="19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7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0" fontId="83" fillId="0" borderId="4"/>
    <xf numFmtId="0" fontId="84" fillId="0" borderId="17"/>
    <xf numFmtId="209" fontId="85" fillId="0" borderId="22"/>
    <xf numFmtId="210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2" fontId="49" fillId="0" borderId="0" applyFont="0" applyFill="0" applyBorder="0" applyAlignment="0" applyProtection="0"/>
    <xf numFmtId="182" fontId="49" fillId="0" borderId="0" applyFont="0" applyFill="0" applyBorder="0" applyAlignment="0" applyProtection="0"/>
    <xf numFmtId="213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174" fontId="49" fillId="0" borderId="0" applyFont="0" applyFill="0" applyBorder="0" applyAlignment="0" applyProtection="0"/>
    <xf numFmtId="215" fontId="49" fillId="0" borderId="0" applyFont="0" applyFill="0" applyBorder="0" applyAlignment="0" applyProtection="0"/>
    <xf numFmtId="0" fontId="65" fillId="0" borderId="0" applyNumberFormat="0" applyFont="0" applyFill="0" applyAlignment="0"/>
    <xf numFmtId="0" fontId="63" fillId="0" borderId="0">
      <alignment horizontal="justify" vertical="top"/>
    </xf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86" fillId="0" borderId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37" fontId="87" fillId="0" borderId="0"/>
    <xf numFmtId="0" fontId="24" fillId="42" borderId="23" applyNumberFormat="0" applyBorder="0" applyAlignment="0">
      <alignment vertical="top"/>
    </xf>
    <xf numFmtId="0" fontId="88" fillId="0" borderId="0"/>
    <xf numFmtId="216" fontId="89" fillId="0" borderId="0"/>
    <xf numFmtId="0" fontId="9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2" fillId="0" borderId="0"/>
    <xf numFmtId="0" fontId="1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169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91" fillId="0" borderId="0">
      <alignment vertical="top"/>
    </xf>
    <xf numFmtId="0" fontId="20" fillId="0" borderId="0"/>
    <xf numFmtId="0" fontId="21" fillId="0" borderId="0"/>
    <xf numFmtId="0" fontId="20" fillId="0" borderId="0"/>
    <xf numFmtId="0" fontId="2" fillId="34" borderId="13" applyNumberFormat="0" applyFont="0" applyAlignment="0" applyProtection="0"/>
    <xf numFmtId="0" fontId="1" fillId="34" borderId="13" applyNumberFormat="0" applyFont="0" applyAlignment="0" applyProtection="0"/>
    <xf numFmtId="0" fontId="2" fillId="34" borderId="13" applyNumberFormat="0" applyFont="0" applyAlignment="0" applyProtection="0"/>
    <xf numFmtId="0" fontId="2" fillId="34" borderId="13" applyNumberFormat="0" applyFont="0" applyAlignment="0" applyProtection="0"/>
    <xf numFmtId="0" fontId="20" fillId="34" borderId="13" applyNumberFormat="0" applyFont="0" applyAlignment="0" applyProtection="0"/>
    <xf numFmtId="0" fontId="14" fillId="0" borderId="21" applyNumberFormat="0" applyFill="0" applyAlignment="0" applyProtection="0"/>
    <xf numFmtId="3" fontId="93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86" fillId="0" borderId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24" fillId="2" borderId="23" applyNumberFormat="0" applyBorder="0" applyAlignment="0">
      <alignment vertical="top"/>
    </xf>
    <xf numFmtId="14" fontId="46" fillId="0" borderId="0">
      <alignment horizontal="center" wrapText="1"/>
      <protection locked="0"/>
    </xf>
    <xf numFmtId="185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24" applyNumberFormat="0" applyBorder="0"/>
    <xf numFmtId="186" fontId="52" fillId="0" borderId="0" applyFill="0" applyBorder="0" applyAlignment="0"/>
    <xf numFmtId="178" fontId="52" fillId="0" borderId="0" applyFill="0" applyBorder="0" applyAlignment="0"/>
    <xf numFmtId="186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0" fontId="79" fillId="0" borderId="0"/>
    <xf numFmtId="0" fontId="49" fillId="0" borderId="0" applyNumberFormat="0" applyFont="0" applyFill="0" applyBorder="0" applyAlignment="0" applyProtection="0">
      <alignment horizontal="left"/>
    </xf>
    <xf numFmtId="0" fontId="96" fillId="0" borderId="17">
      <alignment horizontal="center"/>
    </xf>
    <xf numFmtId="1" fontId="20" fillId="0" borderId="25" applyNumberFormat="0" applyFill="0" applyAlignment="0" applyProtection="0">
      <alignment horizontal="center" vertical="center"/>
    </xf>
    <xf numFmtId="0" fontId="97" fillId="43" borderId="0" applyNumberFormat="0" applyFont="0" applyBorder="0" applyAlignment="0">
      <alignment horizontal="center"/>
    </xf>
    <xf numFmtId="14" fontId="98" fillId="0" borderId="0" applyNumberFormat="0" applyFill="0" applyBorder="0" applyAlignment="0" applyProtection="0">
      <alignment horizontal="left"/>
    </xf>
    <xf numFmtId="217" fontId="99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23" applyNumberFormat="0" applyBorder="0" applyAlignment="0">
      <alignment vertical="top"/>
    </xf>
    <xf numFmtId="0" fontId="97" fillId="1" borderId="16" applyNumberFormat="0" applyFont="0" applyAlignment="0">
      <alignment horizontal="center"/>
    </xf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>
      <alignment vertical="top"/>
      <protection locked="0"/>
    </xf>
    <xf numFmtId="4" fontId="57" fillId="0" borderId="25" applyBorder="0"/>
    <xf numFmtId="2" fontId="57" fillId="0" borderId="25"/>
    <xf numFmtId="4" fontId="57" fillId="0" borderId="25" applyBorder="0"/>
    <xf numFmtId="0" fontId="103" fillId="0" borderId="0" applyNumberFormat="0" applyFill="0" applyBorder="0" applyAlignment="0">
      <alignment horizontal="center"/>
    </xf>
    <xf numFmtId="0" fontId="28" fillId="44" borderId="26" applyNumberFormat="0" applyFont="0" applyFill="0" applyBorder="0" applyAlignment="0" applyProtection="0">
      <alignment horizontal="left" vertical="center" wrapText="1"/>
    </xf>
    <xf numFmtId="0" fontId="20" fillId="45" borderId="0"/>
    <xf numFmtId="0" fontId="24" fillId="0" borderId="23" applyNumberFormat="0" applyAlignment="0"/>
    <xf numFmtId="0" fontId="24" fillId="2" borderId="23" applyNumberFormat="0"/>
    <xf numFmtId="1" fontId="20" fillId="0" borderId="0"/>
    <xf numFmtId="0" fontId="3" fillId="0" borderId="0"/>
    <xf numFmtId="168" fontId="20" fillId="0" borderId="0"/>
    <xf numFmtId="0" fontId="34" fillId="0" borderId="0">
      <alignment vertical="top"/>
    </xf>
    <xf numFmtId="0" fontId="84" fillId="0" borderId="0"/>
    <xf numFmtId="40" fontId="104" fillId="0" borderId="0" applyBorder="0">
      <alignment horizontal="right"/>
    </xf>
    <xf numFmtId="218" fontId="95" fillId="0" borderId="18">
      <alignment horizontal="right" vertical="center"/>
    </xf>
    <xf numFmtId="219" fontId="105" fillId="0" borderId="18">
      <alignment horizontal="right" vertical="center"/>
    </xf>
    <xf numFmtId="218" fontId="95" fillId="0" borderId="18">
      <alignment horizontal="right" vertical="center"/>
    </xf>
    <xf numFmtId="218" fontId="95" fillId="0" borderId="18">
      <alignment horizontal="right" vertical="center"/>
    </xf>
    <xf numFmtId="188" fontId="63" fillId="0" borderId="1">
      <protection hidden="1"/>
    </xf>
    <xf numFmtId="49" fontId="34" fillId="0" borderId="0" applyFill="0" applyBorder="0" applyAlignment="0"/>
    <xf numFmtId="220" fontId="20" fillId="0" borderId="0" applyFill="0" applyBorder="0" applyAlignment="0"/>
    <xf numFmtId="176" fontId="20" fillId="0" borderId="0" applyFill="0" applyBorder="0" applyAlignment="0"/>
    <xf numFmtId="221" fontId="95" fillId="0" borderId="18">
      <alignment horizontal="center"/>
    </xf>
    <xf numFmtId="0" fontId="106" fillId="0" borderId="0">
      <alignment vertical="center" wrapText="1"/>
      <protection locked="0"/>
    </xf>
    <xf numFmtId="0" fontId="21" fillId="0" borderId="27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49" fontId="107" fillId="0" borderId="0">
      <alignment horizontal="justify" vertical="center" wrapText="1"/>
    </xf>
    <xf numFmtId="0" fontId="17" fillId="0" borderId="0" applyNumberFormat="0" applyFill="0" applyBorder="0" applyAlignment="0" applyProtection="0"/>
    <xf numFmtId="0" fontId="6" fillId="3" borderId="5" applyNumberFormat="0" applyAlignment="0" applyProtection="0"/>
    <xf numFmtId="0" fontId="108" fillId="0" borderId="4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9" fillId="6" borderId="0" applyNumberFormat="0" applyBorder="0" applyAlignment="0" applyProtection="0"/>
    <xf numFmtId="0" fontId="18" fillId="0" borderId="28" applyNumberFormat="0" applyFill="0" applyAlignment="0" applyProtection="0"/>
    <xf numFmtId="0" fontId="20" fillId="0" borderId="29" applyNumberFormat="0" applyFont="0" applyFill="0" applyAlignment="0" applyProtection="0"/>
    <xf numFmtId="0" fontId="20" fillId="0" borderId="29" applyNumberFormat="0" applyFont="0" applyFill="0" applyAlignment="0" applyProtection="0"/>
    <xf numFmtId="0" fontId="20" fillId="0" borderId="29" applyNumberFormat="0" applyFont="0" applyFill="0" applyAlignment="0" applyProtection="0"/>
    <xf numFmtId="0" fontId="85" fillId="0" borderId="30" applyNumberFormat="0" applyAlignment="0">
      <alignment horizontal="center"/>
    </xf>
    <xf numFmtId="0" fontId="106" fillId="0" borderId="0"/>
    <xf numFmtId="0" fontId="85" fillId="0" borderId="30" applyNumberFormat="0" applyAlignment="0">
      <alignment horizontal="center"/>
    </xf>
    <xf numFmtId="0" fontId="15" fillId="41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22" fontId="109" fillId="0" borderId="0"/>
    <xf numFmtId="223" fontId="95" fillId="0" borderId="3"/>
    <xf numFmtId="0" fontId="110" fillId="0" borderId="0"/>
    <xf numFmtId="3" fontId="95" fillId="0" borderId="0" applyNumberFormat="0" applyBorder="0" applyAlignment="0" applyProtection="0">
      <alignment horizontal="centerContinuous"/>
      <protection locked="0"/>
    </xf>
    <xf numFmtId="3" fontId="111" fillId="0" borderId="0">
      <protection locked="0"/>
    </xf>
    <xf numFmtId="0" fontId="110" fillId="0" borderId="0"/>
    <xf numFmtId="207" fontId="112" fillId="46" borderId="31">
      <alignment vertical="top"/>
    </xf>
    <xf numFmtId="0" fontId="107" fillId="47" borderId="3">
      <alignment horizontal="left" vertical="center"/>
    </xf>
    <xf numFmtId="174" fontId="113" fillId="48" borderId="31"/>
    <xf numFmtId="207" fontId="77" fillId="0" borderId="31">
      <alignment horizontal="left" vertical="top"/>
    </xf>
    <xf numFmtId="0" fontId="114" fillId="49" borderId="0">
      <alignment horizontal="left" vertical="center"/>
    </xf>
    <xf numFmtId="0" fontId="57" fillId="0" borderId="0" applyBorder="0"/>
    <xf numFmtId="207" fontId="33" fillId="0" borderId="25">
      <alignment horizontal="left" vertical="top"/>
    </xf>
    <xf numFmtId="0" fontId="115" fillId="0" borderId="25">
      <alignment horizontal="left" vertical="center"/>
    </xf>
    <xf numFmtId="224" fontId="20" fillId="0" borderId="0" applyFont="0" applyFill="0" applyBorder="0" applyAlignment="0" applyProtection="0"/>
    <xf numFmtId="225" fontId="2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0" borderId="0">
      <alignment vertical="center"/>
    </xf>
    <xf numFmtId="217" fontId="118" fillId="0" borderId="0" applyFont="0" applyFill="0" applyBorder="0" applyAlignment="0" applyProtection="0"/>
    <xf numFmtId="199" fontId="118" fillId="0" borderId="0" applyFont="0" applyFill="0" applyBorder="0" applyAlignment="0" applyProtection="0"/>
    <xf numFmtId="0" fontId="118" fillId="0" borderId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2" fillId="0" borderId="0">
      <alignment vertical="center"/>
    </xf>
    <xf numFmtId="40" fontId="120" fillId="0" borderId="0" applyFont="0" applyFill="0" applyBorder="0" applyAlignment="0" applyProtection="0"/>
    <xf numFmtId="38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9" fontId="121" fillId="0" borderId="0" applyFont="0" applyFill="0" applyBorder="0" applyAlignment="0" applyProtection="0"/>
    <xf numFmtId="0" fontId="1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 applyFont="0" applyFill="0" applyBorder="0" applyAlignment="0" applyProtection="0"/>
    <xf numFmtId="0" fontId="123" fillId="0" borderId="0" applyFont="0" applyFill="0" applyBorder="0" applyAlignment="0" applyProtection="0"/>
    <xf numFmtId="226" fontId="90" fillId="0" borderId="0" applyFont="0" applyFill="0" applyBorder="0" applyAlignment="0" applyProtection="0"/>
    <xf numFmtId="179" fontId="90" fillId="0" borderId="0" applyFont="0" applyFill="0" applyBorder="0" applyAlignment="0" applyProtection="0"/>
    <xf numFmtId="0" fontId="124" fillId="0" borderId="0"/>
    <xf numFmtId="0" fontId="65" fillId="0" borderId="0"/>
    <xf numFmtId="0" fontId="24" fillId="50" borderId="23" applyNumberFormat="0" applyAlignment="0"/>
    <xf numFmtId="173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24" fillId="2" borderId="23" applyNumberFormat="0" applyAlignment="0"/>
    <xf numFmtId="0" fontId="65" fillId="0" borderId="0">
      <protection locked="0"/>
    </xf>
    <xf numFmtId="20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2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24" fillId="0" borderId="0"/>
    <xf numFmtId="0" fontId="125" fillId="0" borderId="0"/>
    <xf numFmtId="0" fontId="24" fillId="0" borderId="0"/>
    <xf numFmtId="227" fontId="28" fillId="0" borderId="0" applyFont="0" applyFill="0" applyBorder="0" applyAlignment="0" applyProtection="0"/>
    <xf numFmtId="227" fontId="24" fillId="0" borderId="0" applyFont="0" applyFill="0" applyBorder="0" applyAlignment="0" applyProtection="0"/>
    <xf numFmtId="228" fontId="28" fillId="0" borderId="0" applyFont="0" applyFill="0" applyBorder="0" applyAlignment="0" applyProtection="0"/>
    <xf numFmtId="211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39" fillId="0" borderId="0" applyFont="0" applyFill="0" applyBorder="0" applyAlignment="0" applyProtection="0"/>
  </cellStyleXfs>
  <cellXfs count="106">
    <xf numFmtId="0" fontId="0" fillId="0" borderId="0" xfId="0"/>
    <xf numFmtId="0" fontId="129" fillId="0" borderId="0" xfId="0" applyFont="1"/>
    <xf numFmtId="0" fontId="132" fillId="0" borderId="0" xfId="0" applyFont="1" applyAlignment="1"/>
    <xf numFmtId="0" fontId="129" fillId="0" borderId="0" xfId="0" applyFont="1" applyAlignment="1">
      <alignment horizontal="center"/>
    </xf>
    <xf numFmtId="0" fontId="129" fillId="0" borderId="0" xfId="0" applyFont="1" applyAlignment="1">
      <alignment horizontal="right"/>
    </xf>
    <xf numFmtId="0" fontId="13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33" xfId="788" applyFont="1" applyBorder="1" applyAlignment="1">
      <alignment horizontal="center"/>
    </xf>
    <xf numFmtId="0" fontId="2" fillId="0" borderId="33" xfId="788" applyFont="1" applyBorder="1"/>
    <xf numFmtId="0" fontId="2" fillId="0" borderId="33" xfId="788" applyFont="1" applyBorder="1" applyAlignment="1">
      <alignment horizontal="right"/>
    </xf>
    <xf numFmtId="0" fontId="134" fillId="0" borderId="33" xfId="788" applyFont="1" applyBorder="1" applyAlignment="1">
      <alignment horizontal="right"/>
    </xf>
    <xf numFmtId="164" fontId="128" fillId="0" borderId="40" xfId="787" applyNumberFormat="1" applyFont="1" applyFill="1" applyBorder="1" applyAlignment="1">
      <alignment horizontal="right" vertical="center" wrapText="1"/>
    </xf>
    <xf numFmtId="164" fontId="2" fillId="0" borderId="1" xfId="787" applyNumberFormat="1" applyFont="1" applyFill="1" applyBorder="1" applyAlignment="1">
      <alignment horizontal="right" vertical="center" wrapText="1"/>
    </xf>
    <xf numFmtId="166" fontId="2" fillId="0" borderId="1" xfId="787" applyNumberFormat="1" applyFont="1" applyFill="1" applyBorder="1" applyAlignment="1">
      <alignment horizontal="right" vertical="center" wrapText="1"/>
    </xf>
    <xf numFmtId="230" fontId="128" fillId="0" borderId="1" xfId="0" applyNumberFormat="1" applyFont="1" applyFill="1" applyBorder="1" applyAlignment="1">
      <alignment horizontal="right" vertical="center" wrapText="1"/>
    </xf>
    <xf numFmtId="230" fontId="2" fillId="0" borderId="1" xfId="0" applyNumberFormat="1" applyFont="1" applyFill="1" applyBorder="1" applyAlignment="1">
      <alignment horizontal="right" vertical="center" wrapText="1"/>
    </xf>
    <xf numFmtId="164" fontId="128" fillId="0" borderId="1" xfId="787" applyNumberFormat="1" applyFont="1" applyFill="1" applyBorder="1" applyAlignment="1">
      <alignment horizontal="right" vertical="center" wrapText="1"/>
    </xf>
    <xf numFmtId="231" fontId="2" fillId="0" borderId="1" xfId="787" applyNumberFormat="1" applyFont="1" applyFill="1" applyBorder="1" applyAlignment="1" applyProtection="1">
      <alignment horizontal="right" vertical="top" wrapText="1"/>
      <protection locked="0"/>
    </xf>
    <xf numFmtId="232" fontId="2" fillId="0" borderId="1" xfId="787" applyNumberFormat="1" applyFont="1" applyFill="1" applyBorder="1" applyAlignment="1" applyProtection="1">
      <alignment horizontal="right" vertical="top" wrapText="1"/>
      <protection locked="0"/>
    </xf>
    <xf numFmtId="164" fontId="128" fillId="0" borderId="1" xfId="342" applyNumberFormat="1" applyFont="1" applyFill="1" applyBorder="1" applyAlignment="1">
      <alignment horizontal="right" vertical="center" wrapText="1"/>
    </xf>
    <xf numFmtId="43" fontId="2" fillId="0" borderId="40" xfId="787" applyNumberFormat="1" applyFont="1" applyFill="1" applyBorder="1" applyAlignment="1">
      <alignment horizontal="right" vertical="center" wrapText="1"/>
    </xf>
    <xf numFmtId="43" fontId="128" fillId="0" borderId="41" xfId="787" applyNumberFormat="1" applyFont="1" applyFill="1" applyBorder="1" applyAlignment="1">
      <alignment horizontal="right" vertical="center" wrapText="1"/>
    </xf>
    <xf numFmtId="43" fontId="2" fillId="0" borderId="1" xfId="787" applyNumberFormat="1" applyFont="1" applyFill="1" applyBorder="1" applyAlignment="1">
      <alignment horizontal="right" vertical="center" wrapText="1"/>
    </xf>
    <xf numFmtId="166" fontId="128" fillId="0" borderId="1" xfId="787" applyNumberFormat="1" applyFont="1" applyFill="1" applyBorder="1" applyAlignment="1">
      <alignment horizontal="right" vertical="center" wrapText="1"/>
    </xf>
    <xf numFmtId="166" fontId="2" fillId="0" borderId="42" xfId="787" applyNumberFormat="1" applyFont="1" applyFill="1" applyBorder="1" applyAlignment="1">
      <alignment horizontal="right" vertical="center" wrapText="1"/>
    </xf>
    <xf numFmtId="43" fontId="128" fillId="0" borderId="39" xfId="788" applyNumberFormat="1" applyFont="1" applyFill="1" applyBorder="1" applyAlignment="1">
      <alignment horizontal="right" vertical="center" wrapText="1"/>
    </xf>
    <xf numFmtId="0" fontId="136" fillId="0" borderId="0" xfId="0" applyFont="1"/>
    <xf numFmtId="0" fontId="129" fillId="51" borderId="0" xfId="0" applyFont="1" applyFill="1"/>
    <xf numFmtId="208" fontId="2" fillId="0" borderId="1" xfId="787" applyNumberFormat="1" applyFont="1" applyFill="1" applyBorder="1" applyAlignment="1">
      <alignment horizontal="right" vertical="center" wrapText="1"/>
    </xf>
    <xf numFmtId="164" fontId="2" fillId="0" borderId="41" xfId="787" applyNumberFormat="1" applyFont="1" applyFill="1" applyBorder="1" applyAlignment="1">
      <alignment horizontal="right" vertical="center" wrapText="1"/>
    </xf>
    <xf numFmtId="0" fontId="129" fillId="0" borderId="0" xfId="0" applyFont="1" applyFill="1"/>
    <xf numFmtId="0" fontId="2" fillId="0" borderId="1" xfId="788" applyFont="1" applyFill="1" applyBorder="1" applyAlignment="1">
      <alignment horizontal="center" vertical="center" wrapText="1"/>
    </xf>
    <xf numFmtId="0" fontId="2" fillId="0" borderId="1" xfId="788" applyFont="1" applyFill="1" applyBorder="1" applyAlignment="1">
      <alignment vertical="center" wrapText="1"/>
    </xf>
    <xf numFmtId="233" fontId="2" fillId="0" borderId="1" xfId="787" applyNumberFormat="1" applyFont="1" applyFill="1" applyBorder="1" applyAlignment="1">
      <alignment horizontal="right" vertical="center" wrapText="1"/>
    </xf>
    <xf numFmtId="233" fontId="2" fillId="0" borderId="1" xfId="342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128" fillId="0" borderId="1" xfId="788" applyFont="1" applyFill="1" applyBorder="1" applyAlignment="1">
      <alignment horizontal="center" vertical="center" wrapText="1"/>
    </xf>
    <xf numFmtId="0" fontId="128" fillId="0" borderId="1" xfId="788" applyFont="1" applyFill="1" applyBorder="1" applyAlignment="1">
      <alignment vertical="center" wrapText="1"/>
    </xf>
    <xf numFmtId="0" fontId="128" fillId="0" borderId="0" xfId="0" applyFont="1"/>
    <xf numFmtId="3" fontId="2" fillId="0" borderId="1" xfId="787" applyNumberFormat="1" applyFont="1" applyFill="1" applyBorder="1" applyAlignment="1">
      <alignment horizontal="right" vertical="center"/>
    </xf>
    <xf numFmtId="166" fontId="2" fillId="0" borderId="1" xfId="787" applyNumberFormat="1" applyFont="1" applyFill="1" applyBorder="1" applyAlignment="1">
      <alignment horizontal="center" vertical="center" wrapText="1"/>
    </xf>
    <xf numFmtId="0" fontId="128" fillId="0" borderId="0" xfId="0" applyFont="1" applyFill="1"/>
    <xf numFmtId="3" fontId="137" fillId="0" borderId="1" xfId="0" applyNumberFormat="1" applyFont="1" applyFill="1" applyBorder="1" applyAlignment="1">
      <alignment horizontal="right"/>
    </xf>
    <xf numFmtId="3" fontId="2" fillId="0" borderId="4" xfId="579" applyNumberFormat="1" applyFont="1" applyFill="1" applyBorder="1" applyAlignment="1">
      <alignment horizontal="right" vertical="center"/>
    </xf>
    <xf numFmtId="164" fontId="2" fillId="0" borderId="1" xfId="787" applyNumberFormat="1" applyFont="1" applyFill="1" applyBorder="1" applyAlignment="1">
      <alignment horizontal="center" vertical="center" wrapText="1"/>
    </xf>
    <xf numFmtId="4" fontId="128" fillId="0" borderId="3" xfId="788" applyNumberFormat="1" applyFont="1" applyFill="1" applyBorder="1" applyAlignment="1">
      <alignment horizontal="center" vertical="center" wrapText="1"/>
    </xf>
    <xf numFmtId="0" fontId="128" fillId="0" borderId="39" xfId="788" applyFont="1" applyFill="1" applyBorder="1" applyAlignment="1">
      <alignment horizontal="center" vertical="center" wrapText="1"/>
    </xf>
    <xf numFmtId="0" fontId="128" fillId="0" borderId="39" xfId="788" applyFont="1" applyFill="1" applyBorder="1" applyAlignment="1">
      <alignment horizontal="left" vertical="center" wrapText="1"/>
    </xf>
    <xf numFmtId="164" fontId="128" fillId="0" borderId="39" xfId="788" applyNumberFormat="1" applyFont="1" applyFill="1" applyBorder="1" applyAlignment="1">
      <alignment horizontal="right" vertical="center" wrapText="1"/>
    </xf>
    <xf numFmtId="0" fontId="128" fillId="0" borderId="39" xfId="788" applyFont="1" applyFill="1" applyBorder="1" applyAlignment="1">
      <alignment horizontal="right" vertical="center" wrapText="1"/>
    </xf>
    <xf numFmtId="4" fontId="128" fillId="0" borderId="39" xfId="788" applyNumberFormat="1" applyFont="1" applyFill="1" applyBorder="1" applyAlignment="1">
      <alignment horizontal="right" vertical="center" wrapText="1"/>
    </xf>
    <xf numFmtId="0" fontId="128" fillId="0" borderId="40" xfId="788" applyFont="1" applyFill="1" applyBorder="1" applyAlignment="1">
      <alignment horizontal="center" vertical="center" wrapText="1"/>
    </xf>
    <xf numFmtId="0" fontId="128" fillId="0" borderId="40" xfId="788" applyFont="1" applyFill="1" applyBorder="1" applyAlignment="1">
      <alignment vertical="center" wrapText="1"/>
    </xf>
    <xf numFmtId="166" fontId="128" fillId="0" borderId="40" xfId="787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40" xfId="787" applyNumberFormat="1" applyFont="1" applyFill="1" applyBorder="1" applyAlignment="1">
      <alignment horizontal="right" vertical="center" wrapText="1"/>
    </xf>
    <xf numFmtId="43" fontId="128" fillId="0" borderId="1" xfId="787" applyNumberFormat="1" applyFont="1" applyFill="1" applyBorder="1" applyAlignment="1">
      <alignment horizontal="right" vertical="center" wrapText="1"/>
    </xf>
    <xf numFmtId="2" fontId="128" fillId="0" borderId="1" xfId="787" applyNumberFormat="1" applyFont="1" applyFill="1" applyBorder="1" applyAlignment="1">
      <alignment horizontal="right" vertical="center" wrapText="1"/>
    </xf>
    <xf numFmtId="0" fontId="2" fillId="0" borderId="1" xfId="788" applyFont="1" applyFill="1" applyBorder="1" applyAlignment="1">
      <alignment horizontal="left" vertical="center" wrapText="1"/>
    </xf>
    <xf numFmtId="0" fontId="135" fillId="0" borderId="1" xfId="788" applyFont="1" applyFill="1" applyBorder="1" applyAlignment="1">
      <alignment vertical="center" wrapText="1"/>
    </xf>
    <xf numFmtId="166" fontId="2" fillId="0" borderId="40" xfId="787" applyNumberFormat="1" applyFont="1" applyFill="1" applyBorder="1" applyAlignment="1">
      <alignment horizontal="right" vertical="center" wrapText="1"/>
    </xf>
    <xf numFmtId="3" fontId="2" fillId="0" borderId="1" xfId="787" applyNumberFormat="1" applyFont="1" applyFill="1" applyBorder="1" applyAlignment="1">
      <alignment horizontal="right" vertical="center" wrapText="1"/>
    </xf>
    <xf numFmtId="165" fontId="2" fillId="0" borderId="1" xfId="787" applyNumberFormat="1" applyFont="1" applyFill="1" applyBorder="1" applyAlignment="1">
      <alignment horizontal="right" vertical="center" wrapText="1"/>
    </xf>
    <xf numFmtId="3" fontId="2" fillId="0" borderId="4" xfId="787" applyNumberFormat="1" applyFont="1" applyFill="1" applyBorder="1" applyAlignment="1">
      <alignment horizontal="right" vertical="center"/>
    </xf>
    <xf numFmtId="230" fontId="2" fillId="0" borderId="1" xfId="787" applyNumberFormat="1" applyFont="1" applyFill="1" applyBorder="1" applyAlignment="1">
      <alignment horizontal="right" vertical="center" wrapText="1"/>
    </xf>
    <xf numFmtId="0" fontId="128" fillId="0" borderId="41" xfId="788" applyFont="1" applyFill="1" applyBorder="1" applyAlignment="1">
      <alignment vertical="center" wrapText="1"/>
    </xf>
    <xf numFmtId="0" fontId="128" fillId="0" borderId="41" xfId="788" applyFont="1" applyFill="1" applyBorder="1" applyAlignment="1">
      <alignment horizontal="center" vertical="center" wrapText="1"/>
    </xf>
    <xf numFmtId="0" fontId="2" fillId="0" borderId="43" xfId="0" quotePrefix="1" applyFont="1" applyFill="1" applyBorder="1" applyAlignment="1">
      <alignment vertical="center" wrapText="1"/>
    </xf>
    <xf numFmtId="0" fontId="86" fillId="0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2" xfId="788" applyFont="1" applyFill="1" applyBorder="1" applyAlignment="1">
      <alignment vertical="center" wrapText="1"/>
    </xf>
    <xf numFmtId="0" fontId="2" fillId="0" borderId="42" xfId="788" applyFont="1" applyFill="1" applyBorder="1" applyAlignment="1">
      <alignment horizontal="center" vertical="center" wrapText="1"/>
    </xf>
    <xf numFmtId="0" fontId="129" fillId="0" borderId="44" xfId="0" applyFont="1" applyBorder="1" applyAlignment="1">
      <alignment horizontal="center"/>
    </xf>
    <xf numFmtId="0" fontId="129" fillId="0" borderId="44" xfId="0" applyFont="1" applyBorder="1"/>
    <xf numFmtId="0" fontId="129" fillId="0" borderId="44" xfId="0" applyFont="1" applyBorder="1" applyAlignment="1">
      <alignment horizontal="right"/>
    </xf>
    <xf numFmtId="0" fontId="134" fillId="0" borderId="44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136" fillId="0" borderId="0" xfId="0" applyFont="1" applyFill="1"/>
    <xf numFmtId="0" fontId="129" fillId="0" borderId="0" xfId="0" applyFont="1" applyFill="1" applyAlignment="1">
      <alignment vertical="center" wrapText="1"/>
    </xf>
    <xf numFmtId="230" fontId="138" fillId="0" borderId="1" xfId="789" applyNumberFormat="1" applyFont="1" applyFill="1" applyBorder="1" applyAlignment="1">
      <alignment horizontal="right" vertical="center"/>
    </xf>
    <xf numFmtId="230" fontId="138" fillId="0" borderId="1" xfId="342" applyNumberFormat="1" applyFont="1" applyFill="1" applyBorder="1" applyAlignment="1">
      <alignment horizontal="right" vertical="center"/>
    </xf>
    <xf numFmtId="1" fontId="128" fillId="0" borderId="1" xfId="0" applyNumberFormat="1" applyFont="1" applyFill="1" applyBorder="1" applyAlignment="1">
      <alignment horizontal="right" vertical="center" wrapText="1"/>
    </xf>
    <xf numFmtId="1" fontId="128" fillId="0" borderId="40" xfId="787" applyNumberFormat="1" applyFont="1" applyFill="1" applyBorder="1" applyAlignment="1">
      <alignment horizontal="right" vertical="center" wrapText="1"/>
    </xf>
    <xf numFmtId="0" fontId="140" fillId="0" borderId="1" xfId="788" applyFont="1" applyFill="1" applyBorder="1" applyAlignment="1">
      <alignment vertical="center" wrapText="1"/>
    </xf>
    <xf numFmtId="0" fontId="129" fillId="0" borderId="1" xfId="788" applyFont="1" applyFill="1" applyBorder="1" applyAlignment="1">
      <alignment horizontal="center" vertical="center" wrapText="1"/>
    </xf>
    <xf numFmtId="164" fontId="134" fillId="0" borderId="1" xfId="787" applyNumberFormat="1" applyFont="1" applyFill="1" applyBorder="1" applyAlignment="1">
      <alignment horizontal="right" vertical="center" wrapText="1"/>
    </xf>
    <xf numFmtId="166" fontId="129" fillId="0" borderId="1" xfId="787" applyNumberFormat="1" applyFont="1" applyFill="1" applyBorder="1" applyAlignment="1">
      <alignment horizontal="right" vertical="center" wrapText="1"/>
    </xf>
    <xf numFmtId="164" fontId="2" fillId="0" borderId="41" xfId="787" applyNumberFormat="1" applyFont="1" applyFill="1" applyBorder="1" applyAlignment="1">
      <alignment horizontal="center" vertical="center" wrapText="1"/>
    </xf>
    <xf numFmtId="164" fontId="2" fillId="0" borderId="25" xfId="787" applyNumberFormat="1" applyFont="1" applyFill="1" applyBorder="1" applyAlignment="1">
      <alignment horizontal="center" vertical="center" wrapText="1"/>
    </xf>
    <xf numFmtId="164" fontId="2" fillId="0" borderId="45" xfId="787" applyNumberFormat="1" applyFont="1" applyFill="1" applyBorder="1" applyAlignment="1">
      <alignment horizontal="center" vertical="center" wrapText="1"/>
    </xf>
    <xf numFmtId="0" fontId="127" fillId="0" borderId="32" xfId="788" applyFont="1" applyBorder="1" applyAlignment="1">
      <alignment horizontal="center"/>
    </xf>
    <xf numFmtId="0" fontId="127" fillId="0" borderId="25" xfId="788" applyFont="1" applyBorder="1" applyAlignment="1">
      <alignment horizontal="center"/>
    </xf>
    <xf numFmtId="0" fontId="127" fillId="0" borderId="8" xfId="788" applyFont="1" applyBorder="1" applyAlignment="1">
      <alignment horizontal="center"/>
    </xf>
    <xf numFmtId="0" fontId="130" fillId="0" borderId="0" xfId="0" applyFont="1" applyAlignment="1">
      <alignment horizontal="center" wrapText="1"/>
    </xf>
    <xf numFmtId="0" fontId="130" fillId="0" borderId="0" xfId="0" applyFont="1" applyAlignment="1">
      <alignment horizontal="center"/>
    </xf>
    <xf numFmtId="0" fontId="131" fillId="0" borderId="0" xfId="0" applyFont="1" applyAlignment="1">
      <alignment horizontal="center" wrapText="1"/>
    </xf>
    <xf numFmtId="0" fontId="133" fillId="0" borderId="0" xfId="0" applyFont="1" applyAlignment="1">
      <alignment horizontal="center"/>
    </xf>
    <xf numFmtId="0" fontId="135" fillId="0" borderId="0" xfId="788" applyFont="1" applyBorder="1" applyAlignment="1">
      <alignment horizontal="center"/>
    </xf>
    <xf numFmtId="0" fontId="128" fillId="0" borderId="31" xfId="788" applyFont="1" applyFill="1" applyBorder="1" applyAlignment="1">
      <alignment horizontal="center" vertical="center" wrapText="1"/>
    </xf>
    <xf numFmtId="0" fontId="128" fillId="0" borderId="38" xfId="788" applyFont="1" applyFill="1" applyBorder="1" applyAlignment="1">
      <alignment horizontal="center" vertical="center" wrapText="1"/>
    </xf>
    <xf numFmtId="4" fontId="128" fillId="0" borderId="3" xfId="788" applyNumberFormat="1" applyFont="1" applyFill="1" applyBorder="1" applyAlignment="1">
      <alignment horizontal="center" vertical="center" wrapText="1"/>
    </xf>
    <xf numFmtId="0" fontId="128" fillId="0" borderId="34" xfId="788" applyFont="1" applyFill="1" applyBorder="1" applyAlignment="1">
      <alignment horizontal="center" vertical="center" wrapText="1"/>
    </xf>
    <xf numFmtId="0" fontId="128" fillId="0" borderId="36" xfId="788" applyFont="1" applyFill="1" applyBorder="1" applyAlignment="1">
      <alignment horizontal="center" vertical="center" wrapText="1"/>
    </xf>
    <xf numFmtId="0" fontId="128" fillId="0" borderId="35" xfId="788" applyFont="1" applyFill="1" applyBorder="1" applyAlignment="1">
      <alignment horizontal="center" vertical="center" wrapText="1"/>
    </xf>
    <xf numFmtId="0" fontId="128" fillId="0" borderId="37" xfId="788" applyFont="1" applyFill="1" applyBorder="1" applyAlignment="1">
      <alignment horizontal="center" vertical="center" wrapText="1"/>
    </xf>
    <xf numFmtId="0" fontId="128" fillId="0" borderId="3" xfId="788" applyFont="1" applyFill="1" applyBorder="1" applyAlignment="1">
      <alignment horizontal="center" vertical="center" wrapText="1"/>
    </xf>
  </cellXfs>
  <cellStyles count="790">
    <cellStyle name="          _x000d__x000a_shell=progman.exe_x000d__x000a_m" xfId="1"/>
    <cellStyle name=" Task]_x000d__x000a_TaskName=Scan At_x000d__x000a_TaskID=3_x000d__x000a_WorkstationName=SmarTone_x000d__x000a_LastExecuted=0_x000d__x000a_LastSt" xfId="2"/>
    <cellStyle name="%" xfId="3"/>
    <cellStyle name="､@ｯ・ｰl･[ｨ｣ｿn" xfId="4"/>
    <cellStyle name="." xfId="5"/>
    <cellStyle name="??" xfId="6"/>
    <cellStyle name="?? [ - ??1" xfId="7"/>
    <cellStyle name="?? [ - ??2" xfId="8"/>
    <cellStyle name="?? [ - ??3" xfId="9"/>
    <cellStyle name="?? [ - ??4" xfId="10"/>
    <cellStyle name="?? [ - ??5" xfId="11"/>
    <cellStyle name="?? [ - ??6" xfId="12"/>
    <cellStyle name="?? [ - ??7" xfId="13"/>
    <cellStyle name="?? [ - ??8" xfId="14"/>
    <cellStyle name="?? [0.00]_ Att. 1- Cover" xfId="15"/>
    <cellStyle name="?? [0]" xfId="16"/>
    <cellStyle name="?_x001d_??%U©÷u&amp;H©÷9_x0008_?_x0009_s_x000a__x0007__x0001__x0001_" xfId="17"/>
    <cellStyle name="???? [0.00]_PRODUCT DETAIL Q1" xfId="18"/>
    <cellStyle name="????_??" xfId="19"/>
    <cellStyle name="???[0]_00Q3902REV.1" xfId="20"/>
    <cellStyle name="???_???" xfId="21"/>
    <cellStyle name="??[0]_BRE" xfId="22"/>
    <cellStyle name="??_ Att. 1- Cover" xfId="23"/>
    <cellStyle name="??A? [0]_ÿÿÿÿÿÿ_1_¢¬???¢â? " xfId="24"/>
    <cellStyle name="??A?_ÿÿÿÿÿÿ_1_¢¬???¢â? " xfId="25"/>
    <cellStyle name="?¡±¢¥?_?¨ù??¢´¢¥_¢¬???¢â? " xfId="26"/>
    <cellStyle name="?ðÇ%U?&amp;H?_x0008_?s_x000a__x0007__x0001__x0001_" xfId="27"/>
    <cellStyle name="? [0.00]_Book5" xfId="28"/>
    <cellStyle name="?_Book5" xfId="29"/>
    <cellStyle name="_(HCNnguyen) (23.6) CACTUYENNVSON" xfId="30"/>
    <cellStyle name="_111111111111111111111111111111111" xfId="31"/>
    <cellStyle name="_18-7" xfId="32"/>
    <cellStyle name="_29-5" xfId="33"/>
    <cellStyle name="_9-7" xfId="34"/>
    <cellStyle name="_BẢNG TỔNG HỢP" xfId="35"/>
    <cellStyle name="_BangTH" xfId="36"/>
    <cellStyle name="_BangTH_9-7" xfId="37"/>
    <cellStyle name="_BangTH_BAO CAO Moi" xfId="38"/>
    <cellStyle name="_BangTH_BC Tong KV1 Binh" xfId="39"/>
    <cellStyle name="_BangTH_BTS" xfId="40"/>
    <cellStyle name="_BangTH_KV2" xfId="41"/>
    <cellStyle name="_BangTH_Phong HT Bao Cao" xfId="42"/>
    <cellStyle name="_BangTH_QH xa ok.xls" xfId="43"/>
    <cellStyle name="_BangTH_QHX" xfId="44"/>
    <cellStyle name="_BangTH_QHX Moi" xfId="45"/>
    <cellStyle name="_BangTH_Quang Hoa Xa Tong The lam hang ngay" xfId="46"/>
    <cellStyle name="_BANGTHTTKPHI-TRAM DM 23" xfId="47"/>
    <cellStyle name="_BANGTHTTKPHI-TRAM DM 23_9-7" xfId="48"/>
    <cellStyle name="_BANGTHTTKPHI-TRAM DM 23_BAO CAO Moi" xfId="49"/>
    <cellStyle name="_BANGTHTTKPHI-TRAM DM 23_BC Tong KV1 Binh" xfId="50"/>
    <cellStyle name="_BANGTHTTKPHI-TRAM DM 23_BTS" xfId="51"/>
    <cellStyle name="_BANGTHTTKPHI-TRAM DM 23_KV2" xfId="52"/>
    <cellStyle name="_BANGTHTTKPHI-TRAM DM 23_Phong HT Bao Cao" xfId="53"/>
    <cellStyle name="_BANGTHTTKPHI-TRAM DM 23_QH xa ok.xls" xfId="54"/>
    <cellStyle name="_BANGTHTTKPHI-TRAM DM 23_QHX" xfId="55"/>
    <cellStyle name="_BANGTHTTKPHI-TRAM DM 23_QHX Moi" xfId="56"/>
    <cellStyle name="_BANGTHTTKPHI-TRAM DM 23_Quang Hoa Xa Tong The lam hang ngay" xfId="57"/>
    <cellStyle name="_Bao cao nhu cau vat tu cap tinh chuan ok.xls-Lan 3" xfId="58"/>
    <cellStyle name="_Bao cao PTM hang ngay2" xfId="59"/>
    <cellStyle name="_Bao cao PTM ngay 7-16" xfId="60"/>
    <cellStyle name="_BAOCAOVUNG7 1" xfId="61"/>
    <cellStyle name="_bbbbbbb" xfId="62"/>
    <cellStyle name="_Bieu KH 2008" xfId="63"/>
    <cellStyle name="_Book1" xfId="64"/>
    <cellStyle name="_Book1_1" xfId="65"/>
    <cellStyle name="_Book1_111111111111111111111111111111111" xfId="66"/>
    <cellStyle name="_Book1_2" xfId="67"/>
    <cellStyle name="_Book1_9-7" xfId="68"/>
    <cellStyle name="_Book1_báo cáo doanh thu tháng 12" xfId="69"/>
    <cellStyle name="_Book1_BAO CAO Moi" xfId="70"/>
    <cellStyle name="_Book1_bao cao nhu cau BTS-CNKT tinh KV2" xfId="71"/>
    <cellStyle name="_Book1_Bao cao nhu cau vat tu cap tinh chuan ok.xls-Lan 3" xfId="72"/>
    <cellStyle name="_Book1_BAOCAOVUNG7 1" xfId="73"/>
    <cellStyle name="_Book1_BC Tong KV1 Binh" xfId="74"/>
    <cellStyle name="_Book1_Book1" xfId="75"/>
    <cellStyle name="_Book1_BTS" xfId="76"/>
    <cellStyle name="_Book1_HC  QNM009(van dc1)" xfId="77"/>
    <cellStyle name="_Book1_KH hoach keo quang thang 5" xfId="78"/>
    <cellStyle name="_Book1_KH phat song 30-06-2009 CNKT tinh KV2-BTS" xfId="79"/>
    <cellStyle name="_Book1_KH T6" xfId="80"/>
    <cellStyle name="_Book1_KV2" xfId="81"/>
    <cellStyle name="_Book1_MAU BAO CAO THANG MOI CHO ANH DUONG.xls-cu jut" xfId="82"/>
    <cellStyle name="_Book1_Phong HT Bao Cao" xfId="83"/>
    <cellStyle name="_Book1_Pluc BTS KV2" xfId="84"/>
    <cellStyle name="_Book1_QH xa ok.xls" xfId="85"/>
    <cellStyle name="_Book1_QHX" xfId="86"/>
    <cellStyle name="_Book1_QHX Moi" xfId="87"/>
    <cellStyle name="_Book1_Quang Hoa Xa Tong The lam hang ngay" xfId="88"/>
    <cellStyle name="_Book1_TH  PTM hang ngay" xfId="89"/>
    <cellStyle name="_Book1_tờ trinh-lan" xfId="90"/>
    <cellStyle name="_Book2" xfId="91"/>
    <cellStyle name="_BTS KV2" xfId="92"/>
    <cellStyle name="_BTS T4 va 5 kv2" xfId="93"/>
    <cellStyle name="_BTS T6 Binh" xfId="94"/>
    <cellStyle name="_BTS T6 Dung" xfId="95"/>
    <cellStyle name="_BTS T6 Hoan Chinh" xfId="96"/>
    <cellStyle name="_CAC TUYEN CAP QUANG" xfId="97"/>
    <cellStyle name="_Cac tuyen lam HD SONG BA (8.7)" xfId="98"/>
    <cellStyle name="_CP 6 thang dau nam 2007 moi" xfId="99"/>
    <cellStyle name="_DAKNONG" xfId="100"/>
    <cellStyle name="_DS BTS THANG 5" xfId="101"/>
    <cellStyle name="_FD743100" xfId="102"/>
    <cellStyle name="_HiepDuc-TienPhuoc-BacTraMy-Thang Binh" xfId="103"/>
    <cellStyle name="_KHPS thang 5_KV2(chinh sua)" xfId="104"/>
    <cellStyle name="_MAU BAO CAO THANG MOI CHO ANH DUONG.xls-cu jut" xfId="105"/>
    <cellStyle name="_Ngay 10-5" xfId="106"/>
    <cellStyle name="_PHU LUC kv2" xfId="107"/>
    <cellStyle name="_Pluc BTS KV2" xfId="108"/>
    <cellStyle name="_QNM" xfId="109"/>
    <cellStyle name="_QNM - de xuat vat tu 6 tahng cuoi nam 2009" xfId="110"/>
    <cellStyle name="_S200,..-H" xfId="111"/>
    <cellStyle name="_S200,..-H_9-7" xfId="112"/>
    <cellStyle name="_S200,..-H_BAO CAO Moi" xfId="113"/>
    <cellStyle name="_S200,..-H_BC Tong KV1 Binh" xfId="114"/>
    <cellStyle name="_S200,..-H_BTS" xfId="115"/>
    <cellStyle name="_S200,..-H_KV2" xfId="116"/>
    <cellStyle name="_S200,..-H_Phong HT Bao Cao" xfId="117"/>
    <cellStyle name="_S200,..-H_QH xa ok.xls" xfId="118"/>
    <cellStyle name="_S200,..-H_QHX" xfId="119"/>
    <cellStyle name="_S200,..-H_QHX Moi" xfId="120"/>
    <cellStyle name="_S200,..-H_Quang Hoa Xa Tong The lam hang ngay" xfId="121"/>
    <cellStyle name="_Sheet1" xfId="122"/>
    <cellStyle name="_TH  PTM hang ngay" xfId="123"/>
    <cellStyle name="_TH BTST5 " xfId="124"/>
    <cellStyle name="_TH nhu cau Vtu, tbi 30.6.09" xfId="125"/>
    <cellStyle name="_Theo doi BC KH15 tong KV2" xfId="126"/>
    <cellStyle name="_THU-29-7" xfId="127"/>
    <cellStyle name="_Thuc thu cuoc T12 ky 11 -ADSL (version 1)" xfId="128"/>
    <cellStyle name="_thucnhap" xfId="129"/>
    <cellStyle name="_Tinh" xfId="130"/>
    <cellStyle name="_tờ trinh-lan" xfId="131"/>
    <cellStyle name="_tổng hợp nhu cầu vật tư, thiết bị 6 tháng cuối năm kv2" xfId="132"/>
    <cellStyle name="_TTBVP" xfId="133"/>
    <cellStyle name="’Ê‰Ý_laroux" xfId="134"/>
    <cellStyle name="¤@¯ë_pldt" xfId="135"/>
    <cellStyle name="•W_Bx‹‹•”•iƒŠƒXƒg (2)" xfId="136"/>
    <cellStyle name="W_BxiXg (2)" xfId="137"/>
    <cellStyle name="0" xfId="138"/>
    <cellStyle name="0,0_x000d__x000a_NA_x000d__x000a_" xfId="139"/>
    <cellStyle name="1" xfId="140"/>
    <cellStyle name="1_Book1" xfId="141"/>
    <cellStyle name="1_Book1_HC  QNM009(van dc1)" xfId="142"/>
    <cellStyle name="1_Book1_KH hoach keo quang thang 5" xfId="143"/>
    <cellStyle name="1_danh_ba_DT_cac_Tinh" xfId="144"/>
    <cellStyle name="1_Du Lieu ADSL Va PSTN" xfId="145"/>
    <cellStyle name="1_du toan qnm184" xfId="146"/>
    <cellStyle name="1_HC  QNM009(van dc1)" xfId="147"/>
    <cellStyle name="1_KE HOACH DI TINH thang 10-2007" xfId="148"/>
    <cellStyle name="1_QNM UCTT T3.2009_doi 4" xfId="149"/>
    <cellStyle name="18" xfId="150"/>
    <cellStyle name="¹éºÐÀ²_±âÅ¸" xfId="151"/>
    <cellStyle name="2" xfId="152"/>
    <cellStyle name="2_Book1" xfId="153"/>
    <cellStyle name="2_Book1_HC  QNM009(van dc1)" xfId="154"/>
    <cellStyle name="2_Book1_KH hoach keo quang thang 5" xfId="155"/>
    <cellStyle name="2_danh_ba_DT_cac_Tinh" xfId="156"/>
    <cellStyle name="2_Du Lieu ADSL Va PSTN" xfId="157"/>
    <cellStyle name="2_du toan qnm184" xfId="158"/>
    <cellStyle name="2_HC  QNM009(van dc1)" xfId="159"/>
    <cellStyle name="2_KE HOACH DI TINH thang 10-2007" xfId="160"/>
    <cellStyle name="2_QNM UCTT T3.2009_doi 4" xfId="161"/>
    <cellStyle name="20% - Accent1 2" xfId="162"/>
    <cellStyle name="20% - Accent1 2 2" xfId="163"/>
    <cellStyle name="20% - Accent1 2_Book1" xfId="164"/>
    <cellStyle name="20% - Accent1 3" xfId="165"/>
    <cellStyle name="20% - Accent2 2" xfId="166"/>
    <cellStyle name="20% - Accent2 2 2" xfId="167"/>
    <cellStyle name="20% - Accent2 2_Book1" xfId="168"/>
    <cellStyle name="20% - Accent2 3" xfId="169"/>
    <cellStyle name="20% - Accent3 2" xfId="170"/>
    <cellStyle name="20% - Accent3 2 2" xfId="171"/>
    <cellStyle name="20% - Accent3 2_Book1" xfId="172"/>
    <cellStyle name="20% - Accent3 3" xfId="173"/>
    <cellStyle name="20% - Accent4 2" xfId="174"/>
    <cellStyle name="20% - Accent4 2 2" xfId="175"/>
    <cellStyle name="20% - Accent4 2_Book1" xfId="176"/>
    <cellStyle name="20% - Accent4 3" xfId="177"/>
    <cellStyle name="20% - Accent5 2" xfId="178"/>
    <cellStyle name="20% - Accent5 2 2" xfId="179"/>
    <cellStyle name="20% - Accent5 2_Book1" xfId="180"/>
    <cellStyle name="20% - Accent5 3" xfId="181"/>
    <cellStyle name="20% - Accent6 2" xfId="182"/>
    <cellStyle name="20% - Accent6 2 2" xfId="183"/>
    <cellStyle name="20% - Accent6 2_Book1" xfId="184"/>
    <cellStyle name="20% - Accent6 3" xfId="185"/>
    <cellStyle name="20% - Nhấn1" xfId="186"/>
    <cellStyle name="20% - Nhấn2" xfId="187"/>
    <cellStyle name="20% - Nhấn3" xfId="188"/>
    <cellStyle name="20% - Nhấn4" xfId="189"/>
    <cellStyle name="20% - Nhấn5" xfId="190"/>
    <cellStyle name="20% - Nhấn6" xfId="191"/>
    <cellStyle name="3" xfId="192"/>
    <cellStyle name="3_Book1" xfId="193"/>
    <cellStyle name="3_Book1_HC  QNM009(van dc1)" xfId="194"/>
    <cellStyle name="3_Book1_KH hoach keo quang thang 5" xfId="195"/>
    <cellStyle name="3_danh_ba_DT_cac_Tinh" xfId="196"/>
    <cellStyle name="3_Du Lieu ADSL Va PSTN" xfId="197"/>
    <cellStyle name="3_du toan qnm184" xfId="198"/>
    <cellStyle name="3_HC  QNM009(van dc1)" xfId="199"/>
    <cellStyle name="3_KE HOACH DI TINH thang 10-2007" xfId="200"/>
    <cellStyle name="3_QNM UCTT T3.2009_doi 4" xfId="201"/>
    <cellStyle name="³f¹ô[0]_pldt" xfId="202"/>
    <cellStyle name="³f¹ô_pldt" xfId="203"/>
    <cellStyle name="4" xfId="204"/>
    <cellStyle name="40% - Accent1 2" xfId="205"/>
    <cellStyle name="40% - Accent1 2 2" xfId="206"/>
    <cellStyle name="40% - Accent1 2_Book1" xfId="207"/>
    <cellStyle name="40% - Accent1 3" xfId="208"/>
    <cellStyle name="40% - Accent2 2" xfId="209"/>
    <cellStyle name="40% - Accent2 2 2" xfId="210"/>
    <cellStyle name="40% - Accent2 2_Book1" xfId="211"/>
    <cellStyle name="40% - Accent2 3" xfId="212"/>
    <cellStyle name="40% - Accent3 2" xfId="213"/>
    <cellStyle name="40% - Accent3 2 2" xfId="214"/>
    <cellStyle name="40% - Accent3 2_Book1" xfId="215"/>
    <cellStyle name="40% - Accent3 3" xfId="216"/>
    <cellStyle name="40% - Accent4 2" xfId="217"/>
    <cellStyle name="40% - Accent4 2 2" xfId="218"/>
    <cellStyle name="40% - Accent4 2_Book1" xfId="219"/>
    <cellStyle name="40% - Accent4 3" xfId="220"/>
    <cellStyle name="40% - Accent5 2" xfId="221"/>
    <cellStyle name="40% - Accent5 2 2" xfId="222"/>
    <cellStyle name="40% - Accent5 2_Book1" xfId="223"/>
    <cellStyle name="40% - Accent5 3" xfId="224"/>
    <cellStyle name="40% - Accent6 2" xfId="225"/>
    <cellStyle name="40% - Accent6 2 2" xfId="226"/>
    <cellStyle name="40% - Accent6 2_Book1" xfId="227"/>
    <cellStyle name="40% - Accent6 3" xfId="228"/>
    <cellStyle name="40% - Nhấn1" xfId="229"/>
    <cellStyle name="40% - Nhấn2" xfId="230"/>
    <cellStyle name="40% - Nhấn3" xfId="231"/>
    <cellStyle name="40% - Nhấn4" xfId="232"/>
    <cellStyle name="40% - Nhấn5" xfId="233"/>
    <cellStyle name="40% - Nhấn6" xfId="234"/>
    <cellStyle name="510T" xfId="235"/>
    <cellStyle name="6" xfId="236"/>
    <cellStyle name="60% - Accent1 2" xfId="237"/>
    <cellStyle name="60% - Accent1 2 2" xfId="238"/>
    <cellStyle name="60% - Accent1 3" xfId="239"/>
    <cellStyle name="60% - Accent2 2" xfId="240"/>
    <cellStyle name="60% - Accent2 2 2" xfId="241"/>
    <cellStyle name="60% - Accent2 3" xfId="242"/>
    <cellStyle name="60% - Accent3 2" xfId="243"/>
    <cellStyle name="60% - Accent3 2 2" xfId="244"/>
    <cellStyle name="60% - Accent3 3" xfId="245"/>
    <cellStyle name="60% - Accent4 2" xfId="246"/>
    <cellStyle name="60% - Accent4 2 2" xfId="247"/>
    <cellStyle name="60% - Accent4 3" xfId="248"/>
    <cellStyle name="60% - Accent5 2" xfId="249"/>
    <cellStyle name="60% - Accent5 2 2" xfId="250"/>
    <cellStyle name="60% - Accent5 3" xfId="251"/>
    <cellStyle name="60% - Accent6 2" xfId="252"/>
    <cellStyle name="60% - Accent6 2 2" xfId="253"/>
    <cellStyle name="60% - Accent6 3" xfId="254"/>
    <cellStyle name="60% - Nhấn1" xfId="255"/>
    <cellStyle name="60% - Nhấn2" xfId="256"/>
    <cellStyle name="60% - Nhấn3" xfId="257"/>
    <cellStyle name="60% - Nhấn4" xfId="258"/>
    <cellStyle name="60% - Nhấn5" xfId="259"/>
    <cellStyle name="60% - Nhấn6" xfId="260"/>
    <cellStyle name="a" xfId="261"/>
    <cellStyle name="Accent1 - 20%" xfId="262"/>
    <cellStyle name="Accent1 - 40%" xfId="263"/>
    <cellStyle name="Accent1 - 60%" xfId="264"/>
    <cellStyle name="Accent1 2" xfId="265"/>
    <cellStyle name="Accent1 2 2" xfId="266"/>
    <cellStyle name="Accent1 3" xfId="267"/>
    <cellStyle name="Accent2 - 20%" xfId="268"/>
    <cellStyle name="Accent2 - 40%" xfId="269"/>
    <cellStyle name="Accent2 - 60%" xfId="270"/>
    <cellStyle name="Accent2 2" xfId="271"/>
    <cellStyle name="Accent2 2 2" xfId="272"/>
    <cellStyle name="Accent2 3" xfId="273"/>
    <cellStyle name="Accent3 - 20%" xfId="274"/>
    <cellStyle name="Accent3 - 40%" xfId="275"/>
    <cellStyle name="Accent3 - 60%" xfId="276"/>
    <cellStyle name="Accent3 2" xfId="277"/>
    <cellStyle name="Accent3 2 2" xfId="278"/>
    <cellStyle name="Accent3 3" xfId="279"/>
    <cellStyle name="Accent4 - 20%" xfId="280"/>
    <cellStyle name="Accent4 - 40%" xfId="281"/>
    <cellStyle name="Accent4 - 60%" xfId="282"/>
    <cellStyle name="Accent4 2" xfId="283"/>
    <cellStyle name="Accent4 2 2" xfId="284"/>
    <cellStyle name="Accent4 3" xfId="285"/>
    <cellStyle name="Accent5 - 20%" xfId="286"/>
    <cellStyle name="Accent5 - 40%" xfId="287"/>
    <cellStyle name="Accent5 - 60%" xfId="288"/>
    <cellStyle name="Accent5 2" xfId="289"/>
    <cellStyle name="Accent5 2 2" xfId="290"/>
    <cellStyle name="Accent5 3" xfId="291"/>
    <cellStyle name="Accent6 - 20%" xfId="292"/>
    <cellStyle name="Accent6 - 40%" xfId="293"/>
    <cellStyle name="Accent6 - 60%" xfId="294"/>
    <cellStyle name="Accent6 2" xfId="295"/>
    <cellStyle name="Accent6 2 2" xfId="296"/>
    <cellStyle name="Accent6 3" xfId="297"/>
    <cellStyle name="ÅëÈ­ [0]_      " xfId="298"/>
    <cellStyle name="AeE­ [0]_INQUIRY ¿?¾÷AßAø " xfId="299"/>
    <cellStyle name="ÅëÈ­ [0]_S" xfId="300"/>
    <cellStyle name="ÅëÈ­_      " xfId="301"/>
    <cellStyle name="AeE­_INQUIRY ¿?¾÷AßAø " xfId="302"/>
    <cellStyle name="ÅëÈ­_S" xfId="303"/>
    <cellStyle name="args.style" xfId="304"/>
    <cellStyle name="ÄÞ¸¶ [0]_      " xfId="305"/>
    <cellStyle name="AÞ¸¶ [0]_INQUIRY ¿?¾÷AßAø " xfId="306"/>
    <cellStyle name="ÄÞ¸¶ [0]_S" xfId="307"/>
    <cellStyle name="ÄÞ¸¶_      " xfId="308"/>
    <cellStyle name="AÞ¸¶_INQUIRY ¿?¾÷AßAø " xfId="309"/>
    <cellStyle name="ÄÞ¸¶_S" xfId="310"/>
    <cellStyle name="Bad 2" xfId="311"/>
    <cellStyle name="Bad 2 2" xfId="312"/>
    <cellStyle name="Bad 3" xfId="313"/>
    <cellStyle name="Bangchu" xfId="314"/>
    <cellStyle name="Body" xfId="315"/>
    <cellStyle name="border" xfId="316"/>
    <cellStyle name="BuiltIn_Style_255" xfId="317"/>
    <cellStyle name="C?AØ_¿?¾÷CoE² " xfId="318"/>
    <cellStyle name="Ç¥ÁØ_      " xfId="319"/>
    <cellStyle name="C￥AØ_¿μ¾÷CoE² " xfId="320"/>
    <cellStyle name="Ç¥ÁØ_°èÈ¹" xfId="321"/>
    <cellStyle name="C￥AØ_Sheet1_¿μ¾÷CoE² " xfId="322"/>
    <cellStyle name="Calc Currency (0)" xfId="323"/>
    <cellStyle name="Calc Currency (2)" xfId="324"/>
    <cellStyle name="Calc Percent (0)" xfId="325"/>
    <cellStyle name="Calc Percent (1)" xfId="326"/>
    <cellStyle name="Calc Percent (2)" xfId="327"/>
    <cellStyle name="Calc Units (0)" xfId="328"/>
    <cellStyle name="Calc Units (1)" xfId="329"/>
    <cellStyle name="Calc Units (2)" xfId="330"/>
    <cellStyle name="Calculation 2" xfId="331"/>
    <cellStyle name="Calculation 2 2" xfId="332"/>
    <cellStyle name="Calculation 3" xfId="333"/>
    <cellStyle name="category" xfId="334"/>
    <cellStyle name="CC1" xfId="335"/>
    <cellStyle name="CC2" xfId="336"/>
    <cellStyle name="chchuyen" xfId="337"/>
    <cellStyle name="Check Cell 2" xfId="338"/>
    <cellStyle name="Check Cell 2 2" xfId="339"/>
    <cellStyle name="Check Cell 3" xfId="340"/>
    <cellStyle name="chu" xfId="341"/>
    <cellStyle name="Comma" xfId="789" builtinId="3"/>
    <cellStyle name="Comma  - Style1" xfId="343"/>
    <cellStyle name="Comma  - Style2" xfId="344"/>
    <cellStyle name="Comma  - Style3" xfId="345"/>
    <cellStyle name="Comma  - Style4" xfId="346"/>
    <cellStyle name="Comma  - Style5" xfId="347"/>
    <cellStyle name="Comma  - Style6" xfId="348"/>
    <cellStyle name="Comma  - Style7" xfId="349"/>
    <cellStyle name="Comma  - Style8" xfId="350"/>
    <cellStyle name="Comma [00]" xfId="351"/>
    <cellStyle name="Comma 10" xfId="352"/>
    <cellStyle name="Comma 10 2" xfId="353"/>
    <cellStyle name="Comma 10_Mau" xfId="787"/>
    <cellStyle name="Comma 2" xfId="354"/>
    <cellStyle name="Comma 3" xfId="355"/>
    <cellStyle name="Comma 3 2" xfId="356"/>
    <cellStyle name="Comma 4" xfId="357"/>
    <cellStyle name="Comma 5" xfId="342"/>
    <cellStyle name="Comma 9" xfId="358"/>
    <cellStyle name="comma zerodec" xfId="359"/>
    <cellStyle name="comma zerodec 2" xfId="360"/>
    <cellStyle name="Comma0" xfId="361"/>
    <cellStyle name="Copied" xfId="362"/>
    <cellStyle name="COST1" xfId="363"/>
    <cellStyle name="CT1" xfId="364"/>
    <cellStyle name="CT2" xfId="365"/>
    <cellStyle name="CT4" xfId="366"/>
    <cellStyle name="CT5" xfId="367"/>
    <cellStyle name="ct7" xfId="368"/>
    <cellStyle name="ct8" xfId="369"/>
    <cellStyle name="cth1" xfId="370"/>
    <cellStyle name="Cthuc" xfId="371"/>
    <cellStyle name="Cthuc1" xfId="372"/>
    <cellStyle name="Currency [00]" xfId="373"/>
    <cellStyle name="Currency 2" xfId="374"/>
    <cellStyle name="Currency0" xfId="375"/>
    <cellStyle name="Currency1" xfId="376"/>
    <cellStyle name="Currency1 2" xfId="377"/>
    <cellStyle name="d" xfId="378"/>
    <cellStyle name="d%" xfId="379"/>
    <cellStyle name="d1" xfId="380"/>
    <cellStyle name="Date" xfId="381"/>
    <cellStyle name="Date Short" xfId="382"/>
    <cellStyle name="Date_Book1" xfId="383"/>
    <cellStyle name="Đầu ra" xfId="384"/>
    <cellStyle name="Đầu vào" xfId="385"/>
    <cellStyle name="daude" xfId="386"/>
    <cellStyle name="Đề mục 1" xfId="387"/>
    <cellStyle name="Đề mục 2" xfId="388"/>
    <cellStyle name="Đề mục 3" xfId="389"/>
    <cellStyle name="Đề mục 4" xfId="390"/>
    <cellStyle name="Dezimal [0]_Compiling Utility Macros" xfId="391"/>
    <cellStyle name="Dezimal_Compiling Utility Macros" xfId="392"/>
    <cellStyle name="Dollar (zero dec)" xfId="393"/>
    <cellStyle name="Dollar (zero dec) 2" xfId="394"/>
    <cellStyle name="Emphasis 1" xfId="395"/>
    <cellStyle name="Emphasis 2" xfId="396"/>
    <cellStyle name="Emphasis 3" xfId="397"/>
    <cellStyle name="Enter Currency (0)" xfId="398"/>
    <cellStyle name="Enter Currency (2)" xfId="399"/>
    <cellStyle name="Enter Units (0)" xfId="400"/>
    <cellStyle name="Enter Units (1)" xfId="401"/>
    <cellStyle name="Enter Units (2)" xfId="402"/>
    <cellStyle name="Entered" xfId="403"/>
    <cellStyle name="Euro" xfId="404"/>
    <cellStyle name="Explanatory Text 2" xfId="405"/>
    <cellStyle name="Explanatory Text 2 2" xfId="406"/>
    <cellStyle name="Explanatory Text 3" xfId="407"/>
    <cellStyle name="Fixed" xfId="408"/>
    <cellStyle name="Ghi chú" xfId="409"/>
    <cellStyle name="Good 2" xfId="410"/>
    <cellStyle name="Good 2 2" xfId="411"/>
    <cellStyle name="Good 3" xfId="412"/>
    <cellStyle name="Grey" xfId="413"/>
    <cellStyle name="H" xfId="414"/>
    <cellStyle name="H_D-A-VU" xfId="415"/>
    <cellStyle name="H_D-A-VU_HC  QNM009(van dc1)" xfId="416"/>
    <cellStyle name="H_D-A-VU_KH hoach keo quang thang 5" xfId="417"/>
    <cellStyle name="H_D-A-VU_KH T6" xfId="418"/>
    <cellStyle name="H_D-A-VU_TPVT" xfId="419"/>
    <cellStyle name="H_D-A-VU_TPVT_HC  QNM009(van dc1)" xfId="420"/>
    <cellStyle name="H_D-A-VU_TPVT_KH hoach keo quang thang 5" xfId="421"/>
    <cellStyle name="H_D-A-VU_TPVT_KH T6" xfId="422"/>
    <cellStyle name="H_HC  QNM009(van dc1)" xfId="423"/>
    <cellStyle name="H_HSTHAU" xfId="424"/>
    <cellStyle name="H_HSTHAU_HC  QNM009(van dc1)" xfId="425"/>
    <cellStyle name="H_HSTHAU_KH hoach keo quang thang 5" xfId="426"/>
    <cellStyle name="H_HSTHAU_KH T6" xfId="427"/>
    <cellStyle name="H_HSTHAU_TPVT" xfId="428"/>
    <cellStyle name="H_HSTHAU_TPVT_HC  QNM009(van dc1)" xfId="429"/>
    <cellStyle name="H_HSTHAU_TPVT_KH hoach keo quang thang 5" xfId="430"/>
    <cellStyle name="H_HSTHAU_TPVT_KH T6" xfId="431"/>
    <cellStyle name="H_KH hoach keo quang thang 5" xfId="432"/>
    <cellStyle name="H_KH T6" xfId="433"/>
    <cellStyle name="H_TPVT" xfId="434"/>
    <cellStyle name="H_TPVT_HC  QNM009(van dc1)" xfId="435"/>
    <cellStyle name="H_TPVT_KH hoach keo quang thang 5" xfId="436"/>
    <cellStyle name="H_TPVT_KH T6" xfId="437"/>
    <cellStyle name="ha" xfId="438"/>
    <cellStyle name="Head 1" xfId="439"/>
    <cellStyle name="HEADER" xfId="440"/>
    <cellStyle name="Header1" xfId="441"/>
    <cellStyle name="Header2" xfId="442"/>
    <cellStyle name="Heading" xfId="443"/>
    <cellStyle name="Heading 1 2" xfId="444"/>
    <cellStyle name="Heading 1 2 2" xfId="445"/>
    <cellStyle name="Heading 1 2_Book1" xfId="446"/>
    <cellStyle name="Heading 1 3" xfId="447"/>
    <cellStyle name="Heading 2 2" xfId="448"/>
    <cellStyle name="Heading 2 2 2" xfId="449"/>
    <cellStyle name="Heading 2 2_Book1" xfId="450"/>
    <cellStyle name="Heading 2 3" xfId="451"/>
    <cellStyle name="Heading 3 2" xfId="452"/>
    <cellStyle name="Heading 3 2 2" xfId="453"/>
    <cellStyle name="Heading 3 3" xfId="454"/>
    <cellStyle name="Heading 4 2" xfId="455"/>
    <cellStyle name="Heading 4 2 2" xfId="456"/>
    <cellStyle name="Heading 4 3" xfId="457"/>
    <cellStyle name="Heading1" xfId="458"/>
    <cellStyle name="Heading2" xfId="459"/>
    <cellStyle name="HEADINGS" xfId="460"/>
    <cellStyle name="HEADINGSTOP" xfId="461"/>
    <cellStyle name="headoption" xfId="462"/>
    <cellStyle name="Hoa-Scholl" xfId="463"/>
    <cellStyle name="Input [yellow]" xfId="464"/>
    <cellStyle name="Input 2" xfId="465"/>
    <cellStyle name="Input 2 2" xfId="466"/>
    <cellStyle name="Input 3" xfId="467"/>
    <cellStyle name="Input Cells" xfId="468"/>
    <cellStyle name="k" xfId="469"/>
    <cellStyle name="KH ®Ëm" xfId="470"/>
    <cellStyle name="KH mê ngang" xfId="471"/>
    <cellStyle name="khanh" xfId="472"/>
    <cellStyle name="Kiểm tra Ô" xfId="473"/>
    <cellStyle name="Kiểu 1" xfId="474"/>
    <cellStyle name="Ledger 17 x 11 in" xfId="475"/>
    <cellStyle name="Link Currency (0)" xfId="476"/>
    <cellStyle name="Link Currency (2)" xfId="477"/>
    <cellStyle name="Link Units (0)" xfId="478"/>
    <cellStyle name="Link Units (1)" xfId="479"/>
    <cellStyle name="Link Units (2)" xfId="480"/>
    <cellStyle name="Link_CAPEX-B" xfId="481"/>
    <cellStyle name="Linked Cell 2" xfId="482"/>
    <cellStyle name="Linked Cell 2 2" xfId="483"/>
    <cellStyle name="Linked Cell 3" xfId="484"/>
    <cellStyle name="Linked Cells" xfId="485"/>
    <cellStyle name="luc" xfId="486"/>
    <cellStyle name="luc2" xfId="487"/>
    <cellStyle name="Millares [0]_Well Timing" xfId="488"/>
    <cellStyle name="Millares_Well Timing" xfId="489"/>
    <cellStyle name="Milliers [0]_      " xfId="490"/>
    <cellStyle name="Milliers_      " xfId="491"/>
    <cellStyle name="Môc" xfId="492"/>
    <cellStyle name="Model" xfId="493"/>
    <cellStyle name="moi" xfId="494"/>
    <cellStyle name="Mon?aire [0]_      " xfId="495"/>
    <cellStyle name="Mon?aire_      " xfId="496"/>
    <cellStyle name="Moneda [0]_Well Timing" xfId="497"/>
    <cellStyle name="Moneda_Well Timing" xfId="498"/>
    <cellStyle name="Monétaire [0]_      " xfId="499"/>
    <cellStyle name="Monétaire_      " xfId="500"/>
    <cellStyle name="Mon彋aire [0]_AR1194" xfId="501"/>
    <cellStyle name="Mon彋aire_AR1194" xfId="502"/>
    <cellStyle name="Mon騁aire [0]_AR1194" xfId="503"/>
    <cellStyle name="Mon騁aire_AR1194" xfId="504"/>
    <cellStyle name="n" xfId="505"/>
    <cellStyle name="n1" xfId="506"/>
    <cellStyle name="Neutral 2" xfId="507"/>
    <cellStyle name="Neutral 2 2" xfId="508"/>
    <cellStyle name="Neutral 3" xfId="509"/>
    <cellStyle name="New Times Roman" xfId="510"/>
    <cellStyle name="Nhấn1" xfId="511"/>
    <cellStyle name="Nhấn2" xfId="512"/>
    <cellStyle name="Nhấn3" xfId="513"/>
    <cellStyle name="Nhấn4" xfId="514"/>
    <cellStyle name="Nhấn5" xfId="515"/>
    <cellStyle name="Nhấn6" xfId="516"/>
    <cellStyle name="no dec" xfId="517"/>
    <cellStyle name="Non" xfId="518"/>
    <cellStyle name="Normal" xfId="0" builtinId="0"/>
    <cellStyle name="Normal - ??1" xfId="519"/>
    <cellStyle name="Normal - Style1" xfId="520"/>
    <cellStyle name="Normal - 유형1" xfId="521"/>
    <cellStyle name="Normal 10" xfId="522"/>
    <cellStyle name="Normal 11" xfId="523"/>
    <cellStyle name="Normal 11 3" xfId="524"/>
    <cellStyle name="Normal 12" xfId="525"/>
    <cellStyle name="Normal 12 10" xfId="526"/>
    <cellStyle name="Normal 12 11" xfId="527"/>
    <cellStyle name="Normal 12 12" xfId="528"/>
    <cellStyle name="Normal 12 13" xfId="529"/>
    <cellStyle name="Normal 12 14" xfId="530"/>
    <cellStyle name="Normal 12 15" xfId="531"/>
    <cellStyle name="Normal 12 16" xfId="532"/>
    <cellStyle name="Normal 12 17" xfId="533"/>
    <cellStyle name="Normal 12 2" xfId="534"/>
    <cellStyle name="Normal 12 3" xfId="535"/>
    <cellStyle name="Normal 12 4" xfId="536"/>
    <cellStyle name="Normal 12 5" xfId="537"/>
    <cellStyle name="Normal 12 6" xfId="538"/>
    <cellStyle name="Normal 12 7" xfId="539"/>
    <cellStyle name="Normal 12 8" xfId="540"/>
    <cellStyle name="Normal 12 9" xfId="541"/>
    <cellStyle name="Normal 12_Book1" xfId="542"/>
    <cellStyle name="Normal 13" xfId="543"/>
    <cellStyle name="Normal 14" xfId="544"/>
    <cellStyle name="Normal 15" xfId="545"/>
    <cellStyle name="Normal 16" xfId="546"/>
    <cellStyle name="Normal 17" xfId="547"/>
    <cellStyle name="Normal 18" xfId="548"/>
    <cellStyle name="Normal 19" xfId="549"/>
    <cellStyle name="Normal 2" xfId="550"/>
    <cellStyle name="Normal 2 10" xfId="551"/>
    <cellStyle name="Normal 2 11" xfId="552"/>
    <cellStyle name="Normal 2 12" xfId="553"/>
    <cellStyle name="Normal 2 13" xfId="554"/>
    <cellStyle name="Normal 2 14" xfId="555"/>
    <cellStyle name="Normal 2 15" xfId="556"/>
    <cellStyle name="Normal 2 16" xfId="557"/>
    <cellStyle name="Normal 2 17" xfId="558"/>
    <cellStyle name="Normal 2 18" xfId="559"/>
    <cellStyle name="Normal 2 2" xfId="560"/>
    <cellStyle name="Normal 2 2 2" xfId="561"/>
    <cellStyle name="Normal 2 2_BTS T6 Chung" xfId="562"/>
    <cellStyle name="Normal 2 3" xfId="563"/>
    <cellStyle name="Normal 2 3 2" xfId="564"/>
    <cellStyle name="Normal 2 3_9-7" xfId="565"/>
    <cellStyle name="Normal 2 4" xfId="566"/>
    <cellStyle name="Normal 2 4 2" xfId="567"/>
    <cellStyle name="Normal 2 4_9-7" xfId="568"/>
    <cellStyle name="Normal 2 47" xfId="569"/>
    <cellStyle name="Normal 2 5" xfId="570"/>
    <cellStyle name="Normal 2 5 2" xfId="571"/>
    <cellStyle name="Normal 2 5_9-7" xfId="572"/>
    <cellStyle name="Normal 2 6" xfId="573"/>
    <cellStyle name="Normal 2 7" xfId="574"/>
    <cellStyle name="Normal 2 8" xfId="575"/>
    <cellStyle name="Normal 2 9" xfId="576"/>
    <cellStyle name="Normal 2_Book1" xfId="577"/>
    <cellStyle name="Normal 20" xfId="578"/>
    <cellStyle name="Normal 3" xfId="579"/>
    <cellStyle name="Normal 3 10" xfId="580"/>
    <cellStyle name="Normal 3 11" xfId="581"/>
    <cellStyle name="Normal 3 12" xfId="582"/>
    <cellStyle name="Normal 3 13" xfId="583"/>
    <cellStyle name="Normal 3 14" xfId="584"/>
    <cellStyle name="Normal 3 15" xfId="585"/>
    <cellStyle name="Normal 3 16" xfId="586"/>
    <cellStyle name="Normal 3 17" xfId="587"/>
    <cellStyle name="Normal 3 18" xfId="588"/>
    <cellStyle name="Normal 3 2" xfId="589"/>
    <cellStyle name="Normal 3 3" xfId="590"/>
    <cellStyle name="Normal 3 4" xfId="591"/>
    <cellStyle name="Normal 3 5" xfId="592"/>
    <cellStyle name="Normal 3 6" xfId="593"/>
    <cellStyle name="Normal 3 7" xfId="594"/>
    <cellStyle name="Normal 3 8" xfId="595"/>
    <cellStyle name="Normal 3 9" xfId="596"/>
    <cellStyle name="Normal 3_Bao cao PTM ngay 7-16" xfId="597"/>
    <cellStyle name="Normal 4" xfId="598"/>
    <cellStyle name="Normal 4 10" xfId="599"/>
    <cellStyle name="Normal 4 11" xfId="600"/>
    <cellStyle name="Normal 4 12" xfId="601"/>
    <cellStyle name="Normal 4 13" xfId="602"/>
    <cellStyle name="Normal 4 14" xfId="603"/>
    <cellStyle name="Normal 4 15" xfId="604"/>
    <cellStyle name="Normal 4 16" xfId="605"/>
    <cellStyle name="Normal 4 17" xfId="606"/>
    <cellStyle name="Normal 4 18" xfId="607"/>
    <cellStyle name="Normal 4 2" xfId="608"/>
    <cellStyle name="Normal 4 2 2" xfId="609"/>
    <cellStyle name="Normal 4 2 27 2" xfId="610"/>
    <cellStyle name="Normal 4 2_Book1" xfId="611"/>
    <cellStyle name="Normal 4 3" xfId="612"/>
    <cellStyle name="Normal 4 4" xfId="613"/>
    <cellStyle name="Normal 4 5" xfId="614"/>
    <cellStyle name="Normal 4 6" xfId="615"/>
    <cellStyle name="Normal 4 7" xfId="616"/>
    <cellStyle name="Normal 4 8" xfId="617"/>
    <cellStyle name="Normal 4 9" xfId="618"/>
    <cellStyle name="Normal 4_Book1" xfId="619"/>
    <cellStyle name="Normal 5" xfId="620"/>
    <cellStyle name="Normal 5 2" xfId="621"/>
    <cellStyle name="Normal 5_BẢNG TỔNG HỢP" xfId="622"/>
    <cellStyle name="Normal 6" xfId="623"/>
    <cellStyle name="Normal 6 3" xfId="624"/>
    <cellStyle name="Normal 6_BẢNG TỔNG HỢP" xfId="625"/>
    <cellStyle name="Normal 7" xfId="626"/>
    <cellStyle name="Normal 7 2" xfId="627"/>
    <cellStyle name="Normal 7_Tong hop_de xuat tram chong nghen" xfId="628"/>
    <cellStyle name="Normal 8" xfId="629"/>
    <cellStyle name="Normal 8 4" xfId="630"/>
    <cellStyle name="Normal 9" xfId="631"/>
    <cellStyle name="Normal_Sheet1" xfId="788"/>
    <cellStyle name="Normal1" xfId="632"/>
    <cellStyle name="NormaŬ_Book2" xfId="633"/>
    <cellStyle name="Note 2" xfId="634"/>
    <cellStyle name="Note 2 2" xfId="635"/>
    <cellStyle name="Note 2 2 2" xfId="636"/>
    <cellStyle name="Note 2 3" xfId="637"/>
    <cellStyle name="Note 3" xfId="638"/>
    <cellStyle name="Ô Được nối kết" xfId="639"/>
    <cellStyle name="Œ…‹æØ‚è [0.00]_ÆÂ¹²" xfId="640"/>
    <cellStyle name="Œ…‹æØ‚è_laroux" xfId="641"/>
    <cellStyle name="oft Excel]_x000d__x000a_Comment=open=/f ‚ðw’è‚·‚é‚ÆAƒ†[ƒU[’è‹`ŠÖ”‚ðŠÖ”“\‚è•t‚¯‚Ìˆê——‚É“o˜^‚·‚é‚±‚Æ‚ª‚Å‚«‚Ü‚·B_x000d__x000a_Maximized" xfId="642"/>
    <cellStyle name="oft Excel]_x000d__x000a_Comment=open=/f ‚ðŽw’è‚·‚é‚ÆAƒ†[ƒU[’è‹`ŠÖ”‚ðŠÖ”“\‚è•t‚¯‚Ìˆê——‚É“o˜^‚·‚é‚±‚Æ‚ª‚Å‚«‚Ü‚·B_x000d__x000a_Maximized" xfId="643"/>
    <cellStyle name="oft Excel]_x000d__x000a_Comment=The open=/f lines load custom functions into the Paste Function list._x000d__x000a_Maximized=2_x000d__x000a_Basics=1_x000d__x000a_A" xfId="644"/>
    <cellStyle name="oft Excel]_x000d__x000a_Comment=The open=/f lines load custom functions into the Paste Function list._x000d__x000a_Maximized=3_x000d__x000a_Basics=1_x000d__x000a_A" xfId="645"/>
    <cellStyle name="omma [0]_Mktg Prog" xfId="646"/>
    <cellStyle name="ormal_Sheet1_1" xfId="647"/>
    <cellStyle name="Output 2" xfId="648"/>
    <cellStyle name="Output 2 2" xfId="649"/>
    <cellStyle name="Output 3" xfId="650"/>
    <cellStyle name="P1D" xfId="651"/>
    <cellStyle name="per.style" xfId="652"/>
    <cellStyle name="Percent [0]" xfId="653"/>
    <cellStyle name="Percent [00]" xfId="654"/>
    <cellStyle name="Percent [2]" xfId="655"/>
    <cellStyle name="Percent 2" xfId="656"/>
    <cellStyle name="PERCENTAGE" xfId="657"/>
    <cellStyle name="PrePop Currency (0)" xfId="658"/>
    <cellStyle name="PrePop Currency (2)" xfId="659"/>
    <cellStyle name="PrePop Units (0)" xfId="660"/>
    <cellStyle name="PrePop Units (1)" xfId="661"/>
    <cellStyle name="PrePop Units (2)" xfId="662"/>
    <cellStyle name="pricing" xfId="663"/>
    <cellStyle name="PSChar" xfId="664"/>
    <cellStyle name="PSHeading" xfId="665"/>
    <cellStyle name="Quantity" xfId="666"/>
    <cellStyle name="regstoresfromspecstores" xfId="667"/>
    <cellStyle name="RevList" xfId="668"/>
    <cellStyle name="ri" xfId="669"/>
    <cellStyle name="RowLevel_0" xfId="670"/>
    <cellStyle name="s]_x000d__x000a_spooler=yes_x000d__x000a_load=_x000d__x000a_Beep=yes_x000d__x000a_NullPort=None_x000d__x000a_BorderWidth=3_x000d__x000a_CursorBlinkRate=1200_x000d__x000a_DoubleClickSpeed=452_x000d__x000a_Programs=co" xfId="671"/>
    <cellStyle name="S1D" xfId="672"/>
    <cellStyle name="SHADEDSTORES" xfId="673"/>
    <cellStyle name="Sheet Title" xfId="674"/>
    <cellStyle name="Siêu nối kết_Book1" xfId="675"/>
    <cellStyle name="so" xfId="676"/>
    <cellStyle name="SO%" xfId="677"/>
    <cellStyle name="so_Di doi ong quoc lo 26" xfId="678"/>
    <cellStyle name="specstores" xfId="679"/>
    <cellStyle name="ST_06" xfId="680"/>
    <cellStyle name="Standard_Anpassen der Amortisation" xfId="681"/>
    <cellStyle name="STEP1" xfId="682"/>
    <cellStyle name="STEP2" xfId="683"/>
    <cellStyle name="STT" xfId="684"/>
    <cellStyle name="Style 1" xfId="685"/>
    <cellStyle name="Style 1 3" xfId="686"/>
    <cellStyle name="Style 1_Book1" xfId="687"/>
    <cellStyle name="subhead" xfId="688"/>
    <cellStyle name="Subtotal" xfId="689"/>
    <cellStyle name="T" xfId="690"/>
    <cellStyle name="T_Bieu KH 2008" xfId="691"/>
    <cellStyle name="T_Book1" xfId="692"/>
    <cellStyle name="T_tờ trinh-lan" xfId="693"/>
    <cellStyle name="tde" xfId="694"/>
    <cellStyle name="Text Indent A" xfId="695"/>
    <cellStyle name="Text Indent B" xfId="696"/>
    <cellStyle name="Text Indent C" xfId="697"/>
    <cellStyle name="th" xfId="698"/>
    <cellStyle name="Thanh" xfId="699"/>
    <cellStyle name="þ_x001d_ð¤_x000c_¯þ_x0014__x000d_¨þU_x0001_À_x0004_ _x0015__x000f__x0001__x0001_" xfId="700"/>
    <cellStyle name="þ_x001d_ð·_x000c_æþ'_x000d_ßþU_x0001_Ø_x0005_ü_x0014__x0007__x0001__x0001_" xfId="701"/>
    <cellStyle name="þ_x001d_ðK_x000c_Fý_x001b__x000d_9ýU_x0001_Ð_x0008_¦)_x0007__x0001__x0001_" xfId="702"/>
    <cellStyle name="Tiªu ®Ì" xfId="703"/>
    <cellStyle name="Tiêu đề" xfId="704"/>
    <cellStyle name="Tính toán" xfId="705"/>
    <cellStyle name="TiÓu môc" xfId="706"/>
    <cellStyle name="Title 2" xfId="707"/>
    <cellStyle name="Title 2 2" xfId="708"/>
    <cellStyle name="Title 3" xfId="709"/>
    <cellStyle name="Tổng" xfId="710"/>
    <cellStyle name="Tốt" xfId="711"/>
    <cellStyle name="Total 2" xfId="712"/>
    <cellStyle name="Total 2 2" xfId="713"/>
    <cellStyle name="Total 2_Book1" xfId="714"/>
    <cellStyle name="Total 3" xfId="715"/>
    <cellStyle name="trang" xfId="716"/>
    <cellStyle name="Trang 1" xfId="717"/>
    <cellStyle name="trang_SU CO THANG 1" xfId="718"/>
    <cellStyle name="Trung tính" xfId="719"/>
    <cellStyle name="Văn bản Cảnh báo" xfId="720"/>
    <cellStyle name="Văn bản Giải thích" xfId="721"/>
    <cellStyle name="viet" xfId="722"/>
    <cellStyle name="viet2" xfId="723"/>
    <cellStyle name="VN new romanNormal" xfId="724"/>
    <cellStyle name="Vn Time 13" xfId="725"/>
    <cellStyle name="Vn Time 14" xfId="726"/>
    <cellStyle name="VN time new roman" xfId="727"/>
    <cellStyle name="vnbo" xfId="728"/>
    <cellStyle name="vnhead1" xfId="729"/>
    <cellStyle name="vnhead2" xfId="730"/>
    <cellStyle name="vnhead3" xfId="731"/>
    <cellStyle name="vnhead4" xfId="732"/>
    <cellStyle name="VNITIMES" xfId="733"/>
    <cellStyle name="vntxt1" xfId="734"/>
    <cellStyle name="vntxt2" xfId="735"/>
    <cellStyle name="Währung [0]_Compiling Utility Macros" xfId="736"/>
    <cellStyle name="Währung_Compiling Utility Macros" xfId="737"/>
    <cellStyle name="Warning Text 2" xfId="738"/>
    <cellStyle name="Warning Text 2 2" xfId="739"/>
    <cellStyle name="Warning Text 3" xfId="740"/>
    <cellStyle name="Xấu" xfId="741"/>
    <cellStyle name="xuan" xfId="742"/>
    <cellStyle name="センター" xfId="743"/>
    <cellStyle name="เครื่องหมายสกุลเงิน [0]_FTC_OFFER" xfId="744"/>
    <cellStyle name="เครื่องหมายสกุลเงิน_FTC_OFFER" xfId="745"/>
    <cellStyle name="ปกติ_FTC_OFFER" xfId="746"/>
    <cellStyle name=" [0.00]_ Att. 1- Cover" xfId="747"/>
    <cellStyle name="_ Att. 1- Cover" xfId="748"/>
    <cellStyle name="?_ Att. 1- Cover" xfId="749"/>
    <cellStyle name="똿뗦먛귟 [0.00]_PRODUCT DETAIL Q1" xfId="750"/>
    <cellStyle name="똿뗦먛귟_PRODUCT DETAIL Q1" xfId="751"/>
    <cellStyle name="믅됞 [0.00]_PRODUCT DETAIL Q1" xfId="752"/>
    <cellStyle name="믅됞_PRODUCT DETAIL Q1" xfId="753"/>
    <cellStyle name="백분율_95" xfId="754"/>
    <cellStyle name="뷭?_BOOKSHIP" xfId="755"/>
    <cellStyle name="콤마 [ - 유형1" xfId="756"/>
    <cellStyle name="콤마 [ - 유형2" xfId="757"/>
    <cellStyle name="콤마 [ - 유형3" xfId="758"/>
    <cellStyle name="콤마 [ - 유형4" xfId="759"/>
    <cellStyle name="콤마 [ - 유형5" xfId="760"/>
    <cellStyle name="콤마 [ - 유형6" xfId="761"/>
    <cellStyle name="콤마 [ - 유형7" xfId="762"/>
    <cellStyle name="콤마 [ - 유형8" xfId="763"/>
    <cellStyle name="콤마 [0]_ 비목별 월별기술 " xfId="764"/>
    <cellStyle name="콤마_ 비목별 월별기술 " xfId="765"/>
    <cellStyle name="통화 [0]_1202" xfId="766"/>
    <cellStyle name="통화_1202" xfId="767"/>
    <cellStyle name="표준_(정보부문)월별인원계획" xfId="768"/>
    <cellStyle name="一般_00Q3902REV.1" xfId="769"/>
    <cellStyle name="不要処理" xfId="770"/>
    <cellStyle name="千分位[0]_00Q3902REV.1" xfId="771"/>
    <cellStyle name="千分位_00Q3902REV.1" xfId="772"/>
    <cellStyle name="帳票" xfId="773"/>
    <cellStyle name="常规_For Hanoi Configuration" xfId="774"/>
    <cellStyle name="桁?切? [0.00]_pldt" xfId="775"/>
    <cellStyle name="桁?切?_pldt" xfId="776"/>
    <cellStyle name="桁区切り [0.00]_††††† " xfId="777"/>
    <cellStyle name="桁区切り_††††† " xfId="778"/>
    <cellStyle name="標?_外?Ａ最終" xfId="779"/>
    <cellStyle name="標準_176w11h-4" xfId="780"/>
    <cellStyle name="標準8" xfId="781"/>
    <cellStyle name="貨幣 [0]_00Q3902REV.1" xfId="782"/>
    <cellStyle name="貨幣[0]_06生管" xfId="783"/>
    <cellStyle name="貨幣_00Q3902REV.1" xfId="784"/>
    <cellStyle name="通貨 [0.00]_††††† " xfId="785"/>
    <cellStyle name="通貨_††††† " xfId="7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149680</xdr:colOff>
      <xdr:row>5</xdr:row>
      <xdr:rowOff>68036</xdr:rowOff>
    </xdr:from>
    <xdr:to>
      <xdr:col>4</xdr:col>
      <xdr:colOff>477884</xdr:colOff>
      <xdr:row>5</xdr:row>
      <xdr:rowOff>68036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3169105" y="1211036"/>
          <a:ext cx="191887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149680</xdr:colOff>
      <xdr:row>5</xdr:row>
      <xdr:rowOff>68036</xdr:rowOff>
    </xdr:from>
    <xdr:to>
      <xdr:col>4</xdr:col>
      <xdr:colOff>477884</xdr:colOff>
      <xdr:row>5</xdr:row>
      <xdr:rowOff>68036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>
        <a:xfrm>
          <a:off x="3169105" y="1211036"/>
          <a:ext cx="191887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149680</xdr:colOff>
      <xdr:row>5</xdr:row>
      <xdr:rowOff>68036</xdr:rowOff>
    </xdr:from>
    <xdr:to>
      <xdr:col>4</xdr:col>
      <xdr:colOff>477884</xdr:colOff>
      <xdr:row>5</xdr:row>
      <xdr:rowOff>68036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2562680" y="1211036"/>
          <a:ext cx="174107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504599</xdr:colOff>
      <xdr:row>2</xdr:row>
      <xdr:rowOff>17008</xdr:rowOff>
    </xdr:from>
    <xdr:to>
      <xdr:col>1</xdr:col>
      <xdr:colOff>1130527</xdr:colOff>
      <xdr:row>2</xdr:row>
      <xdr:rowOff>17008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782412" y="493258"/>
          <a:ext cx="62592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7938</xdr:colOff>
      <xdr:row>2</xdr:row>
      <xdr:rowOff>7938</xdr:rowOff>
    </xdr:from>
    <xdr:to>
      <xdr:col>6</xdr:col>
      <xdr:colOff>515938</xdr:colOff>
      <xdr:row>2</xdr:row>
      <xdr:rowOff>15875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/>
      </xdr:nvCxnSpPr>
      <xdr:spPr>
        <a:xfrm flipV="1">
          <a:off x="3833813" y="484188"/>
          <a:ext cx="2016125" cy="79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G%20VIEC\CONG%20TAC%20DIA%20PHUONG\HDND%20-%20UBND%20thixa%20(Phong%20TC-KH)\2024\Thao%20baocao\6%20thang%202024\Tinhhinh%20KT-XH%206%20thang%202024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 2024"/>
      <sheetName val="6 th2023"/>
      <sheetName val="6 th2024"/>
      <sheetName val="Sheet1"/>
      <sheetName val="PP tính HĐ vận tải"/>
      <sheetName val="Năng lực VT"/>
      <sheetName val="Sheet4"/>
      <sheetName val="Sheet5"/>
    </sheetNames>
    <sheetDataSet>
      <sheetData sheetId="0">
        <row r="12">
          <cell r="J12">
            <v>35239.83</v>
          </cell>
        </row>
        <row r="13">
          <cell r="J13">
            <v>3959.8</v>
          </cell>
        </row>
        <row r="14">
          <cell r="J14">
            <v>17690</v>
          </cell>
        </row>
        <row r="15">
          <cell r="J15">
            <v>13590.03</v>
          </cell>
        </row>
        <row r="16">
          <cell r="J16" t="str">
            <v>10 - 12,5</v>
          </cell>
        </row>
        <row r="17">
          <cell r="J17" t="str">
            <v>1,5-2,5</v>
          </cell>
        </row>
        <row r="18">
          <cell r="J18" t="str">
            <v>11,6-14,5</v>
          </cell>
        </row>
        <row r="19">
          <cell r="J19" t="str">
            <v>10,6-13,0</v>
          </cell>
        </row>
        <row r="20">
          <cell r="J20">
            <v>100</v>
          </cell>
        </row>
        <row r="21">
          <cell r="J21">
            <v>11.236717089724893</v>
          </cell>
        </row>
        <row r="22">
          <cell r="J22">
            <v>50.198880074052568</v>
          </cell>
        </row>
        <row r="23">
          <cell r="J23">
            <v>38.564402836222534</v>
          </cell>
        </row>
        <row r="24">
          <cell r="J24">
            <v>9500</v>
          </cell>
        </row>
        <row r="26">
          <cell r="J26">
            <v>185.35</v>
          </cell>
        </row>
        <row r="32">
          <cell r="J32">
            <v>632.07000000000005</v>
          </cell>
        </row>
        <row r="46">
          <cell r="J46">
            <v>60565</v>
          </cell>
        </row>
        <row r="47">
          <cell r="J47">
            <v>58500</v>
          </cell>
        </row>
        <row r="48">
          <cell r="J48">
            <v>2065</v>
          </cell>
        </row>
        <row r="50">
          <cell r="J50">
            <v>10000</v>
          </cell>
        </row>
        <row r="51">
          <cell r="J51">
            <v>58.5</v>
          </cell>
        </row>
        <row r="52">
          <cell r="J52">
            <v>58500</v>
          </cell>
        </row>
        <row r="53">
          <cell r="J53">
            <v>350</v>
          </cell>
        </row>
        <row r="54">
          <cell r="J54">
            <v>59</v>
          </cell>
        </row>
        <row r="55">
          <cell r="J55">
            <v>2065</v>
          </cell>
        </row>
        <row r="59">
          <cell r="J59">
            <v>700</v>
          </cell>
        </row>
        <row r="60">
          <cell r="J60">
            <v>22</v>
          </cell>
        </row>
        <row r="61">
          <cell r="J61">
            <v>1540</v>
          </cell>
        </row>
        <row r="62">
          <cell r="J62">
            <v>30</v>
          </cell>
        </row>
        <row r="63">
          <cell r="J63">
            <v>18</v>
          </cell>
        </row>
        <row r="64">
          <cell r="J64">
            <v>54</v>
          </cell>
        </row>
        <row r="65">
          <cell r="J65">
            <v>1050</v>
          </cell>
        </row>
        <row r="66">
          <cell r="J66">
            <v>220</v>
          </cell>
        </row>
        <row r="67">
          <cell r="J67">
            <v>23100</v>
          </cell>
        </row>
        <row r="68">
          <cell r="J68">
            <v>1000</v>
          </cell>
        </row>
        <row r="69">
          <cell r="J69">
            <v>36000</v>
          </cell>
        </row>
        <row r="70">
          <cell r="J70">
            <v>96</v>
          </cell>
        </row>
        <row r="71">
          <cell r="J71">
            <v>14200</v>
          </cell>
        </row>
        <row r="72">
          <cell r="J72">
            <v>6700</v>
          </cell>
        </row>
        <row r="74">
          <cell r="J74">
            <v>950</v>
          </cell>
        </row>
        <row r="75">
          <cell r="J75">
            <v>950</v>
          </cell>
        </row>
        <row r="76">
          <cell r="J76">
            <v>42</v>
          </cell>
        </row>
        <row r="78">
          <cell r="J78">
            <v>98500</v>
          </cell>
        </row>
        <row r="79">
          <cell r="J79">
            <v>4400</v>
          </cell>
        </row>
        <row r="80">
          <cell r="J80">
            <v>2200</v>
          </cell>
        </row>
        <row r="81">
          <cell r="J81">
            <v>498</v>
          </cell>
        </row>
        <row r="82">
          <cell r="J82">
            <v>105</v>
          </cell>
        </row>
        <row r="87">
          <cell r="J87">
            <v>6000</v>
          </cell>
        </row>
        <row r="88">
          <cell r="J88">
            <v>5050</v>
          </cell>
        </row>
        <row r="98">
          <cell r="J98">
            <v>28900</v>
          </cell>
        </row>
        <row r="132">
          <cell r="J132">
            <v>4385</v>
          </cell>
        </row>
        <row r="133">
          <cell r="J133">
            <v>8779</v>
          </cell>
        </row>
        <row r="134">
          <cell r="J134">
            <v>7140</v>
          </cell>
        </row>
        <row r="136">
          <cell r="J136">
            <v>722</v>
          </cell>
        </row>
        <row r="153">
          <cell r="J153">
            <v>0.8</v>
          </cell>
        </row>
        <row r="158">
          <cell r="J158" t="str">
            <v>260</v>
          </cell>
        </row>
        <row r="160">
          <cell r="J160">
            <v>5.5</v>
          </cell>
        </row>
        <row r="162">
          <cell r="J162" t="str">
            <v>94-95</v>
          </cell>
        </row>
        <row r="167">
          <cell r="J167">
            <v>9200</v>
          </cell>
        </row>
        <row r="172">
          <cell r="J172">
            <v>54.5</v>
          </cell>
        </row>
        <row r="175">
          <cell r="J175">
            <v>92</v>
          </cell>
        </row>
        <row r="176">
          <cell r="J176">
            <v>95</v>
          </cell>
        </row>
        <row r="177">
          <cell r="J177">
            <v>90</v>
          </cell>
        </row>
        <row r="186">
          <cell r="J186">
            <v>80</v>
          </cell>
        </row>
        <row r="187">
          <cell r="J187">
            <v>100</v>
          </cell>
        </row>
        <row r="189">
          <cell r="J189">
            <v>95</v>
          </cell>
        </row>
        <row r="190">
          <cell r="J190">
            <v>100</v>
          </cell>
        </row>
      </sheetData>
      <sheetData sheetId="1">
        <row r="11">
          <cell r="F11">
            <v>2110</v>
          </cell>
        </row>
        <row r="12">
          <cell r="F12">
            <v>6980</v>
          </cell>
        </row>
        <row r="13">
          <cell r="F13">
            <v>6750</v>
          </cell>
        </row>
        <row r="14">
          <cell r="F14">
            <v>13.001605136436595</v>
          </cell>
        </row>
        <row r="15">
          <cell r="F15">
            <v>1.8094089264173618</v>
          </cell>
        </row>
        <row r="16">
          <cell r="F16">
            <v>21.391304347826079</v>
          </cell>
        </row>
        <row r="17">
          <cell r="F17">
            <v>8.9588377723971035</v>
          </cell>
        </row>
        <row r="22">
          <cell r="F22">
            <v>4220.26</v>
          </cell>
        </row>
        <row r="25">
          <cell r="F25">
            <v>504</v>
          </cell>
        </row>
        <row r="26">
          <cell r="F26">
            <v>32215.74</v>
          </cell>
        </row>
        <row r="27">
          <cell r="F27">
            <v>31119.54</v>
          </cell>
        </row>
        <row r="28">
          <cell r="F28">
            <v>1095.2</v>
          </cell>
        </row>
        <row r="30">
          <cell r="F30">
            <v>5347</v>
          </cell>
        </row>
        <row r="31">
          <cell r="F31">
            <v>58.2</v>
          </cell>
        </row>
        <row r="32">
          <cell r="F32">
            <v>31119.54</v>
          </cell>
        </row>
        <row r="33">
          <cell r="F33">
            <v>185</v>
          </cell>
        </row>
        <row r="34">
          <cell r="F34">
            <v>59.2</v>
          </cell>
        </row>
        <row r="35">
          <cell r="F35">
            <v>1095.2</v>
          </cell>
        </row>
        <row r="39">
          <cell r="F39">
            <v>390</v>
          </cell>
        </row>
        <row r="40">
          <cell r="F40">
            <v>20</v>
          </cell>
        </row>
        <row r="41">
          <cell r="F41">
            <v>780</v>
          </cell>
        </row>
        <row r="42">
          <cell r="F42">
            <v>11.9</v>
          </cell>
        </row>
        <row r="43">
          <cell r="F43">
            <v>15.04</v>
          </cell>
        </row>
        <row r="44">
          <cell r="F44">
            <v>17.899999999999999</v>
          </cell>
        </row>
        <row r="45">
          <cell r="F45">
            <v>554.5</v>
          </cell>
        </row>
        <row r="46">
          <cell r="F46">
            <v>235.88818755635708</v>
          </cell>
        </row>
        <row r="47">
          <cell r="F47">
            <v>13080</v>
          </cell>
        </row>
        <row r="48">
          <cell r="F48">
            <v>48822</v>
          </cell>
        </row>
        <row r="49">
          <cell r="F49">
            <v>902</v>
          </cell>
        </row>
        <row r="50">
          <cell r="F50">
            <v>36012</v>
          </cell>
        </row>
        <row r="51">
          <cell r="F51">
            <v>96</v>
          </cell>
        </row>
        <row r="52">
          <cell r="F52">
            <v>11908</v>
          </cell>
        </row>
        <row r="53">
          <cell r="F53">
            <v>3843</v>
          </cell>
        </row>
        <row r="54">
          <cell r="F54">
            <v>35</v>
          </cell>
        </row>
        <row r="55">
          <cell r="F55">
            <v>270</v>
          </cell>
        </row>
        <row r="57">
          <cell r="F57">
            <v>270</v>
          </cell>
        </row>
        <row r="58">
          <cell r="F58">
            <v>42</v>
          </cell>
        </row>
        <row r="59">
          <cell r="F59">
            <v>1571</v>
          </cell>
        </row>
        <row r="60">
          <cell r="F60">
            <v>54080</v>
          </cell>
        </row>
        <row r="61">
          <cell r="F61">
            <v>52690</v>
          </cell>
        </row>
        <row r="62">
          <cell r="F62">
            <v>1390</v>
          </cell>
        </row>
        <row r="63">
          <cell r="F63">
            <v>690</v>
          </cell>
        </row>
        <row r="64">
          <cell r="F64">
            <v>487</v>
          </cell>
        </row>
        <row r="65">
          <cell r="F65">
            <v>110</v>
          </cell>
        </row>
        <row r="67">
          <cell r="F67">
            <v>6200</v>
          </cell>
        </row>
        <row r="70">
          <cell r="F70">
            <v>3929.74</v>
          </cell>
        </row>
        <row r="71">
          <cell r="F71">
            <v>3050.26</v>
          </cell>
        </row>
        <row r="77">
          <cell r="F77">
            <v>25</v>
          </cell>
        </row>
        <row r="78">
          <cell r="F78">
            <v>45</v>
          </cell>
        </row>
        <row r="79">
          <cell r="F79">
            <v>15.950000000000001</v>
          </cell>
        </row>
        <row r="81">
          <cell r="F81">
            <v>13800</v>
          </cell>
        </row>
        <row r="87">
          <cell r="F87">
            <v>122759</v>
          </cell>
        </row>
        <row r="88">
          <cell r="F88">
            <v>0.8</v>
          </cell>
        </row>
        <row r="90">
          <cell r="F90">
            <v>5.5</v>
          </cell>
        </row>
        <row r="91">
          <cell r="F91">
            <v>93.7</v>
          </cell>
        </row>
        <row r="94">
          <cell r="F94">
            <v>5441</v>
          </cell>
        </row>
        <row r="96">
          <cell r="F96">
            <v>3.62</v>
          </cell>
        </row>
        <row r="97">
          <cell r="F97">
            <v>53.02</v>
          </cell>
        </row>
        <row r="100">
          <cell r="F100">
            <v>4574</v>
          </cell>
        </row>
        <row r="101">
          <cell r="F101">
            <v>9223</v>
          </cell>
        </row>
        <row r="102">
          <cell r="F102">
            <v>6962</v>
          </cell>
        </row>
        <row r="103">
          <cell r="F103">
            <v>3430</v>
          </cell>
        </row>
        <row r="104">
          <cell r="F104">
            <v>538</v>
          </cell>
        </row>
        <row r="107">
          <cell r="F107">
            <v>100</v>
          </cell>
        </row>
        <row r="108">
          <cell r="F108">
            <v>85.714285714285708</v>
          </cell>
        </row>
        <row r="109">
          <cell r="F109">
            <v>91.666666666666671</v>
          </cell>
        </row>
        <row r="111">
          <cell r="F111">
            <v>100</v>
          </cell>
        </row>
        <row r="116">
          <cell r="F116">
            <v>100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22"/>
  <sheetViews>
    <sheetView tabSelected="1" topLeftCell="A73" zoomScale="120" zoomScaleNormal="120" workbookViewId="0">
      <selection activeCell="G8" sqref="G8"/>
    </sheetView>
  </sheetViews>
  <sheetFormatPr defaultRowHeight="15.75"/>
  <cols>
    <col min="1" max="1" width="4.140625" style="3" customWidth="1"/>
    <col min="2" max="2" width="32" style="1" customWidth="1"/>
    <col min="3" max="3" width="10.28515625" style="1" customWidth="1"/>
    <col min="4" max="4" width="11.28515625" style="4" customWidth="1"/>
    <col min="5" max="5" width="11" style="5" customWidth="1"/>
    <col min="6" max="6" width="11.7109375" style="6" customWidth="1"/>
    <col min="7" max="7" width="8.7109375" style="4" customWidth="1"/>
    <col min="8" max="8" width="10.28515625" style="4" customWidth="1"/>
    <col min="9" max="228" width="9.140625" style="1"/>
    <col min="229" max="229" width="4.140625" style="1" customWidth="1"/>
    <col min="230" max="230" width="41.140625" style="1" customWidth="1"/>
    <col min="231" max="231" width="11" style="1" customWidth="1"/>
    <col min="232" max="232" width="12.85546875" style="1" customWidth="1"/>
    <col min="233" max="233" width="12.28515625" style="1" customWidth="1"/>
    <col min="234" max="234" width="12.5703125" style="1" customWidth="1"/>
    <col min="235" max="235" width="13.42578125" style="1" customWidth="1"/>
    <col min="236" max="236" width="15.42578125" style="1" customWidth="1"/>
    <col min="237" max="237" width="12.7109375" style="1" customWidth="1"/>
    <col min="238" max="238" width="10.85546875" style="1" customWidth="1"/>
    <col min="239" max="239" width="9.140625" style="1"/>
    <col min="240" max="240" width="14.28515625" style="1" customWidth="1"/>
    <col min="241" max="241" width="13.42578125" style="1" customWidth="1"/>
    <col min="242" max="484" width="9.140625" style="1"/>
    <col min="485" max="485" width="4.140625" style="1" customWidth="1"/>
    <col min="486" max="486" width="41.140625" style="1" customWidth="1"/>
    <col min="487" max="487" width="11" style="1" customWidth="1"/>
    <col min="488" max="488" width="12.85546875" style="1" customWidth="1"/>
    <col min="489" max="489" width="12.28515625" style="1" customWidth="1"/>
    <col min="490" max="490" width="12.5703125" style="1" customWidth="1"/>
    <col min="491" max="491" width="13.42578125" style="1" customWidth="1"/>
    <col min="492" max="492" width="15.42578125" style="1" customWidth="1"/>
    <col min="493" max="493" width="12.7109375" style="1" customWidth="1"/>
    <col min="494" max="494" width="10.85546875" style="1" customWidth="1"/>
    <col min="495" max="495" width="9.140625" style="1"/>
    <col min="496" max="496" width="14.28515625" style="1" customWidth="1"/>
    <col min="497" max="497" width="13.42578125" style="1" customWidth="1"/>
    <col min="498" max="740" width="9.140625" style="1"/>
    <col min="741" max="741" width="4.140625" style="1" customWidth="1"/>
    <col min="742" max="742" width="41.140625" style="1" customWidth="1"/>
    <col min="743" max="743" width="11" style="1" customWidth="1"/>
    <col min="744" max="744" width="12.85546875" style="1" customWidth="1"/>
    <col min="745" max="745" width="12.28515625" style="1" customWidth="1"/>
    <col min="746" max="746" width="12.5703125" style="1" customWidth="1"/>
    <col min="747" max="747" width="13.42578125" style="1" customWidth="1"/>
    <col min="748" max="748" width="15.42578125" style="1" customWidth="1"/>
    <col min="749" max="749" width="12.7109375" style="1" customWidth="1"/>
    <col min="750" max="750" width="10.85546875" style="1" customWidth="1"/>
    <col min="751" max="751" width="9.140625" style="1"/>
    <col min="752" max="752" width="14.28515625" style="1" customWidth="1"/>
    <col min="753" max="753" width="13.42578125" style="1" customWidth="1"/>
    <col min="754" max="996" width="9.140625" style="1"/>
    <col min="997" max="997" width="4.140625" style="1" customWidth="1"/>
    <col min="998" max="998" width="41.140625" style="1" customWidth="1"/>
    <col min="999" max="999" width="11" style="1" customWidth="1"/>
    <col min="1000" max="1000" width="12.85546875" style="1" customWidth="1"/>
    <col min="1001" max="1001" width="12.28515625" style="1" customWidth="1"/>
    <col min="1002" max="1002" width="12.5703125" style="1" customWidth="1"/>
    <col min="1003" max="1003" width="13.42578125" style="1" customWidth="1"/>
    <col min="1004" max="1004" width="15.42578125" style="1" customWidth="1"/>
    <col min="1005" max="1005" width="12.7109375" style="1" customWidth="1"/>
    <col min="1006" max="1006" width="10.85546875" style="1" customWidth="1"/>
    <col min="1007" max="1007" width="9.140625" style="1"/>
    <col min="1008" max="1008" width="14.28515625" style="1" customWidth="1"/>
    <col min="1009" max="1009" width="13.42578125" style="1" customWidth="1"/>
    <col min="1010" max="1252" width="9.140625" style="1"/>
    <col min="1253" max="1253" width="4.140625" style="1" customWidth="1"/>
    <col min="1254" max="1254" width="41.140625" style="1" customWidth="1"/>
    <col min="1255" max="1255" width="11" style="1" customWidth="1"/>
    <col min="1256" max="1256" width="12.85546875" style="1" customWidth="1"/>
    <col min="1257" max="1257" width="12.28515625" style="1" customWidth="1"/>
    <col min="1258" max="1258" width="12.5703125" style="1" customWidth="1"/>
    <col min="1259" max="1259" width="13.42578125" style="1" customWidth="1"/>
    <col min="1260" max="1260" width="15.42578125" style="1" customWidth="1"/>
    <col min="1261" max="1261" width="12.7109375" style="1" customWidth="1"/>
    <col min="1262" max="1262" width="10.85546875" style="1" customWidth="1"/>
    <col min="1263" max="1263" width="9.140625" style="1"/>
    <col min="1264" max="1264" width="14.28515625" style="1" customWidth="1"/>
    <col min="1265" max="1265" width="13.42578125" style="1" customWidth="1"/>
    <col min="1266" max="1508" width="9.140625" style="1"/>
    <col min="1509" max="1509" width="4.140625" style="1" customWidth="1"/>
    <col min="1510" max="1510" width="41.140625" style="1" customWidth="1"/>
    <col min="1511" max="1511" width="11" style="1" customWidth="1"/>
    <col min="1512" max="1512" width="12.85546875" style="1" customWidth="1"/>
    <col min="1513" max="1513" width="12.28515625" style="1" customWidth="1"/>
    <col min="1514" max="1514" width="12.5703125" style="1" customWidth="1"/>
    <col min="1515" max="1515" width="13.42578125" style="1" customWidth="1"/>
    <col min="1516" max="1516" width="15.42578125" style="1" customWidth="1"/>
    <col min="1517" max="1517" width="12.7109375" style="1" customWidth="1"/>
    <col min="1518" max="1518" width="10.85546875" style="1" customWidth="1"/>
    <col min="1519" max="1519" width="9.140625" style="1"/>
    <col min="1520" max="1520" width="14.28515625" style="1" customWidth="1"/>
    <col min="1521" max="1521" width="13.42578125" style="1" customWidth="1"/>
    <col min="1522" max="1764" width="9.140625" style="1"/>
    <col min="1765" max="1765" width="4.140625" style="1" customWidth="1"/>
    <col min="1766" max="1766" width="41.140625" style="1" customWidth="1"/>
    <col min="1767" max="1767" width="11" style="1" customWidth="1"/>
    <col min="1768" max="1768" width="12.85546875" style="1" customWidth="1"/>
    <col min="1769" max="1769" width="12.28515625" style="1" customWidth="1"/>
    <col min="1770" max="1770" width="12.5703125" style="1" customWidth="1"/>
    <col min="1771" max="1771" width="13.42578125" style="1" customWidth="1"/>
    <col min="1772" max="1772" width="15.42578125" style="1" customWidth="1"/>
    <col min="1773" max="1773" width="12.7109375" style="1" customWidth="1"/>
    <col min="1774" max="1774" width="10.85546875" style="1" customWidth="1"/>
    <col min="1775" max="1775" width="9.140625" style="1"/>
    <col min="1776" max="1776" width="14.28515625" style="1" customWidth="1"/>
    <col min="1777" max="1777" width="13.42578125" style="1" customWidth="1"/>
    <col min="1778" max="2020" width="9.140625" style="1"/>
    <col min="2021" max="2021" width="4.140625" style="1" customWidth="1"/>
    <col min="2022" max="2022" width="41.140625" style="1" customWidth="1"/>
    <col min="2023" max="2023" width="11" style="1" customWidth="1"/>
    <col min="2024" max="2024" width="12.85546875" style="1" customWidth="1"/>
    <col min="2025" max="2025" width="12.28515625" style="1" customWidth="1"/>
    <col min="2026" max="2026" width="12.5703125" style="1" customWidth="1"/>
    <col min="2027" max="2027" width="13.42578125" style="1" customWidth="1"/>
    <col min="2028" max="2028" width="15.42578125" style="1" customWidth="1"/>
    <col min="2029" max="2029" width="12.7109375" style="1" customWidth="1"/>
    <col min="2030" max="2030" width="10.85546875" style="1" customWidth="1"/>
    <col min="2031" max="2031" width="9.140625" style="1"/>
    <col min="2032" max="2032" width="14.28515625" style="1" customWidth="1"/>
    <col min="2033" max="2033" width="13.42578125" style="1" customWidth="1"/>
    <col min="2034" max="2276" width="9.140625" style="1"/>
    <col min="2277" max="2277" width="4.140625" style="1" customWidth="1"/>
    <col min="2278" max="2278" width="41.140625" style="1" customWidth="1"/>
    <col min="2279" max="2279" width="11" style="1" customWidth="1"/>
    <col min="2280" max="2280" width="12.85546875" style="1" customWidth="1"/>
    <col min="2281" max="2281" width="12.28515625" style="1" customWidth="1"/>
    <col min="2282" max="2282" width="12.5703125" style="1" customWidth="1"/>
    <col min="2283" max="2283" width="13.42578125" style="1" customWidth="1"/>
    <col min="2284" max="2284" width="15.42578125" style="1" customWidth="1"/>
    <col min="2285" max="2285" width="12.7109375" style="1" customWidth="1"/>
    <col min="2286" max="2286" width="10.85546875" style="1" customWidth="1"/>
    <col min="2287" max="2287" width="9.140625" style="1"/>
    <col min="2288" max="2288" width="14.28515625" style="1" customWidth="1"/>
    <col min="2289" max="2289" width="13.42578125" style="1" customWidth="1"/>
    <col min="2290" max="2532" width="9.140625" style="1"/>
    <col min="2533" max="2533" width="4.140625" style="1" customWidth="1"/>
    <col min="2534" max="2534" width="41.140625" style="1" customWidth="1"/>
    <col min="2535" max="2535" width="11" style="1" customWidth="1"/>
    <col min="2536" max="2536" width="12.85546875" style="1" customWidth="1"/>
    <col min="2537" max="2537" width="12.28515625" style="1" customWidth="1"/>
    <col min="2538" max="2538" width="12.5703125" style="1" customWidth="1"/>
    <col min="2539" max="2539" width="13.42578125" style="1" customWidth="1"/>
    <col min="2540" max="2540" width="15.42578125" style="1" customWidth="1"/>
    <col min="2541" max="2541" width="12.7109375" style="1" customWidth="1"/>
    <col min="2542" max="2542" width="10.85546875" style="1" customWidth="1"/>
    <col min="2543" max="2543" width="9.140625" style="1"/>
    <col min="2544" max="2544" width="14.28515625" style="1" customWidth="1"/>
    <col min="2545" max="2545" width="13.42578125" style="1" customWidth="1"/>
    <col min="2546" max="2788" width="9.140625" style="1"/>
    <col min="2789" max="2789" width="4.140625" style="1" customWidth="1"/>
    <col min="2790" max="2790" width="41.140625" style="1" customWidth="1"/>
    <col min="2791" max="2791" width="11" style="1" customWidth="1"/>
    <col min="2792" max="2792" width="12.85546875" style="1" customWidth="1"/>
    <col min="2793" max="2793" width="12.28515625" style="1" customWidth="1"/>
    <col min="2794" max="2794" width="12.5703125" style="1" customWidth="1"/>
    <col min="2795" max="2795" width="13.42578125" style="1" customWidth="1"/>
    <col min="2796" max="2796" width="15.42578125" style="1" customWidth="1"/>
    <col min="2797" max="2797" width="12.7109375" style="1" customWidth="1"/>
    <col min="2798" max="2798" width="10.85546875" style="1" customWidth="1"/>
    <col min="2799" max="2799" width="9.140625" style="1"/>
    <col min="2800" max="2800" width="14.28515625" style="1" customWidth="1"/>
    <col min="2801" max="2801" width="13.42578125" style="1" customWidth="1"/>
    <col min="2802" max="3044" width="9.140625" style="1"/>
    <col min="3045" max="3045" width="4.140625" style="1" customWidth="1"/>
    <col min="3046" max="3046" width="41.140625" style="1" customWidth="1"/>
    <col min="3047" max="3047" width="11" style="1" customWidth="1"/>
    <col min="3048" max="3048" width="12.85546875" style="1" customWidth="1"/>
    <col min="3049" max="3049" width="12.28515625" style="1" customWidth="1"/>
    <col min="3050" max="3050" width="12.5703125" style="1" customWidth="1"/>
    <col min="3051" max="3051" width="13.42578125" style="1" customWidth="1"/>
    <col min="3052" max="3052" width="15.42578125" style="1" customWidth="1"/>
    <col min="3053" max="3053" width="12.7109375" style="1" customWidth="1"/>
    <col min="3054" max="3054" width="10.85546875" style="1" customWidth="1"/>
    <col min="3055" max="3055" width="9.140625" style="1"/>
    <col min="3056" max="3056" width="14.28515625" style="1" customWidth="1"/>
    <col min="3057" max="3057" width="13.42578125" style="1" customWidth="1"/>
    <col min="3058" max="3300" width="9.140625" style="1"/>
    <col min="3301" max="3301" width="4.140625" style="1" customWidth="1"/>
    <col min="3302" max="3302" width="41.140625" style="1" customWidth="1"/>
    <col min="3303" max="3303" width="11" style="1" customWidth="1"/>
    <col min="3304" max="3304" width="12.85546875" style="1" customWidth="1"/>
    <col min="3305" max="3305" width="12.28515625" style="1" customWidth="1"/>
    <col min="3306" max="3306" width="12.5703125" style="1" customWidth="1"/>
    <col min="3307" max="3307" width="13.42578125" style="1" customWidth="1"/>
    <col min="3308" max="3308" width="15.42578125" style="1" customWidth="1"/>
    <col min="3309" max="3309" width="12.7109375" style="1" customWidth="1"/>
    <col min="3310" max="3310" width="10.85546875" style="1" customWidth="1"/>
    <col min="3311" max="3311" width="9.140625" style="1"/>
    <col min="3312" max="3312" width="14.28515625" style="1" customWidth="1"/>
    <col min="3313" max="3313" width="13.42578125" style="1" customWidth="1"/>
    <col min="3314" max="3556" width="9.140625" style="1"/>
    <col min="3557" max="3557" width="4.140625" style="1" customWidth="1"/>
    <col min="3558" max="3558" width="41.140625" style="1" customWidth="1"/>
    <col min="3559" max="3559" width="11" style="1" customWidth="1"/>
    <col min="3560" max="3560" width="12.85546875" style="1" customWidth="1"/>
    <col min="3561" max="3561" width="12.28515625" style="1" customWidth="1"/>
    <col min="3562" max="3562" width="12.5703125" style="1" customWidth="1"/>
    <col min="3563" max="3563" width="13.42578125" style="1" customWidth="1"/>
    <col min="3564" max="3564" width="15.42578125" style="1" customWidth="1"/>
    <col min="3565" max="3565" width="12.7109375" style="1" customWidth="1"/>
    <col min="3566" max="3566" width="10.85546875" style="1" customWidth="1"/>
    <col min="3567" max="3567" width="9.140625" style="1"/>
    <col min="3568" max="3568" width="14.28515625" style="1" customWidth="1"/>
    <col min="3569" max="3569" width="13.42578125" style="1" customWidth="1"/>
    <col min="3570" max="3812" width="9.140625" style="1"/>
    <col min="3813" max="3813" width="4.140625" style="1" customWidth="1"/>
    <col min="3814" max="3814" width="41.140625" style="1" customWidth="1"/>
    <col min="3815" max="3815" width="11" style="1" customWidth="1"/>
    <col min="3816" max="3816" width="12.85546875" style="1" customWidth="1"/>
    <col min="3817" max="3817" width="12.28515625" style="1" customWidth="1"/>
    <col min="3818" max="3818" width="12.5703125" style="1" customWidth="1"/>
    <col min="3819" max="3819" width="13.42578125" style="1" customWidth="1"/>
    <col min="3820" max="3820" width="15.42578125" style="1" customWidth="1"/>
    <col min="3821" max="3821" width="12.7109375" style="1" customWidth="1"/>
    <col min="3822" max="3822" width="10.85546875" style="1" customWidth="1"/>
    <col min="3823" max="3823" width="9.140625" style="1"/>
    <col min="3824" max="3824" width="14.28515625" style="1" customWidth="1"/>
    <col min="3825" max="3825" width="13.42578125" style="1" customWidth="1"/>
    <col min="3826" max="4068" width="9.140625" style="1"/>
    <col min="4069" max="4069" width="4.140625" style="1" customWidth="1"/>
    <col min="4070" max="4070" width="41.140625" style="1" customWidth="1"/>
    <col min="4071" max="4071" width="11" style="1" customWidth="1"/>
    <col min="4072" max="4072" width="12.85546875" style="1" customWidth="1"/>
    <col min="4073" max="4073" width="12.28515625" style="1" customWidth="1"/>
    <col min="4074" max="4074" width="12.5703125" style="1" customWidth="1"/>
    <col min="4075" max="4075" width="13.42578125" style="1" customWidth="1"/>
    <col min="4076" max="4076" width="15.42578125" style="1" customWidth="1"/>
    <col min="4077" max="4077" width="12.7109375" style="1" customWidth="1"/>
    <col min="4078" max="4078" width="10.85546875" style="1" customWidth="1"/>
    <col min="4079" max="4079" width="9.140625" style="1"/>
    <col min="4080" max="4080" width="14.28515625" style="1" customWidth="1"/>
    <col min="4081" max="4081" width="13.42578125" style="1" customWidth="1"/>
    <col min="4082" max="4324" width="9.140625" style="1"/>
    <col min="4325" max="4325" width="4.140625" style="1" customWidth="1"/>
    <col min="4326" max="4326" width="41.140625" style="1" customWidth="1"/>
    <col min="4327" max="4327" width="11" style="1" customWidth="1"/>
    <col min="4328" max="4328" width="12.85546875" style="1" customWidth="1"/>
    <col min="4329" max="4329" width="12.28515625" style="1" customWidth="1"/>
    <col min="4330" max="4330" width="12.5703125" style="1" customWidth="1"/>
    <col min="4331" max="4331" width="13.42578125" style="1" customWidth="1"/>
    <col min="4332" max="4332" width="15.42578125" style="1" customWidth="1"/>
    <col min="4333" max="4333" width="12.7109375" style="1" customWidth="1"/>
    <col min="4334" max="4334" width="10.85546875" style="1" customWidth="1"/>
    <col min="4335" max="4335" width="9.140625" style="1"/>
    <col min="4336" max="4336" width="14.28515625" style="1" customWidth="1"/>
    <col min="4337" max="4337" width="13.42578125" style="1" customWidth="1"/>
    <col min="4338" max="4580" width="9.140625" style="1"/>
    <col min="4581" max="4581" width="4.140625" style="1" customWidth="1"/>
    <col min="4582" max="4582" width="41.140625" style="1" customWidth="1"/>
    <col min="4583" max="4583" width="11" style="1" customWidth="1"/>
    <col min="4584" max="4584" width="12.85546875" style="1" customWidth="1"/>
    <col min="4585" max="4585" width="12.28515625" style="1" customWidth="1"/>
    <col min="4586" max="4586" width="12.5703125" style="1" customWidth="1"/>
    <col min="4587" max="4587" width="13.42578125" style="1" customWidth="1"/>
    <col min="4588" max="4588" width="15.42578125" style="1" customWidth="1"/>
    <col min="4589" max="4589" width="12.7109375" style="1" customWidth="1"/>
    <col min="4590" max="4590" width="10.85546875" style="1" customWidth="1"/>
    <col min="4591" max="4591" width="9.140625" style="1"/>
    <col min="4592" max="4592" width="14.28515625" style="1" customWidth="1"/>
    <col min="4593" max="4593" width="13.42578125" style="1" customWidth="1"/>
    <col min="4594" max="4836" width="9.140625" style="1"/>
    <col min="4837" max="4837" width="4.140625" style="1" customWidth="1"/>
    <col min="4838" max="4838" width="41.140625" style="1" customWidth="1"/>
    <col min="4839" max="4839" width="11" style="1" customWidth="1"/>
    <col min="4840" max="4840" width="12.85546875" style="1" customWidth="1"/>
    <col min="4841" max="4841" width="12.28515625" style="1" customWidth="1"/>
    <col min="4842" max="4842" width="12.5703125" style="1" customWidth="1"/>
    <col min="4843" max="4843" width="13.42578125" style="1" customWidth="1"/>
    <col min="4844" max="4844" width="15.42578125" style="1" customWidth="1"/>
    <col min="4845" max="4845" width="12.7109375" style="1" customWidth="1"/>
    <col min="4846" max="4846" width="10.85546875" style="1" customWidth="1"/>
    <col min="4847" max="4847" width="9.140625" style="1"/>
    <col min="4848" max="4848" width="14.28515625" style="1" customWidth="1"/>
    <col min="4849" max="4849" width="13.42578125" style="1" customWidth="1"/>
    <col min="4850" max="5092" width="9.140625" style="1"/>
    <col min="5093" max="5093" width="4.140625" style="1" customWidth="1"/>
    <col min="5094" max="5094" width="41.140625" style="1" customWidth="1"/>
    <col min="5095" max="5095" width="11" style="1" customWidth="1"/>
    <col min="5096" max="5096" width="12.85546875" style="1" customWidth="1"/>
    <col min="5097" max="5097" width="12.28515625" style="1" customWidth="1"/>
    <col min="5098" max="5098" width="12.5703125" style="1" customWidth="1"/>
    <col min="5099" max="5099" width="13.42578125" style="1" customWidth="1"/>
    <col min="5100" max="5100" width="15.42578125" style="1" customWidth="1"/>
    <col min="5101" max="5101" width="12.7109375" style="1" customWidth="1"/>
    <col min="5102" max="5102" width="10.85546875" style="1" customWidth="1"/>
    <col min="5103" max="5103" width="9.140625" style="1"/>
    <col min="5104" max="5104" width="14.28515625" style="1" customWidth="1"/>
    <col min="5105" max="5105" width="13.42578125" style="1" customWidth="1"/>
    <col min="5106" max="5348" width="9.140625" style="1"/>
    <col min="5349" max="5349" width="4.140625" style="1" customWidth="1"/>
    <col min="5350" max="5350" width="41.140625" style="1" customWidth="1"/>
    <col min="5351" max="5351" width="11" style="1" customWidth="1"/>
    <col min="5352" max="5352" width="12.85546875" style="1" customWidth="1"/>
    <col min="5353" max="5353" width="12.28515625" style="1" customWidth="1"/>
    <col min="5354" max="5354" width="12.5703125" style="1" customWidth="1"/>
    <col min="5355" max="5355" width="13.42578125" style="1" customWidth="1"/>
    <col min="5356" max="5356" width="15.42578125" style="1" customWidth="1"/>
    <col min="5357" max="5357" width="12.7109375" style="1" customWidth="1"/>
    <col min="5358" max="5358" width="10.85546875" style="1" customWidth="1"/>
    <col min="5359" max="5359" width="9.140625" style="1"/>
    <col min="5360" max="5360" width="14.28515625" style="1" customWidth="1"/>
    <col min="5361" max="5361" width="13.42578125" style="1" customWidth="1"/>
    <col min="5362" max="5604" width="9.140625" style="1"/>
    <col min="5605" max="5605" width="4.140625" style="1" customWidth="1"/>
    <col min="5606" max="5606" width="41.140625" style="1" customWidth="1"/>
    <col min="5607" max="5607" width="11" style="1" customWidth="1"/>
    <col min="5608" max="5608" width="12.85546875" style="1" customWidth="1"/>
    <col min="5609" max="5609" width="12.28515625" style="1" customWidth="1"/>
    <col min="5610" max="5610" width="12.5703125" style="1" customWidth="1"/>
    <col min="5611" max="5611" width="13.42578125" style="1" customWidth="1"/>
    <col min="5612" max="5612" width="15.42578125" style="1" customWidth="1"/>
    <col min="5613" max="5613" width="12.7109375" style="1" customWidth="1"/>
    <col min="5614" max="5614" width="10.85546875" style="1" customWidth="1"/>
    <col min="5615" max="5615" width="9.140625" style="1"/>
    <col min="5616" max="5616" width="14.28515625" style="1" customWidth="1"/>
    <col min="5617" max="5617" width="13.42578125" style="1" customWidth="1"/>
    <col min="5618" max="5860" width="9.140625" style="1"/>
    <col min="5861" max="5861" width="4.140625" style="1" customWidth="1"/>
    <col min="5862" max="5862" width="41.140625" style="1" customWidth="1"/>
    <col min="5863" max="5863" width="11" style="1" customWidth="1"/>
    <col min="5864" max="5864" width="12.85546875" style="1" customWidth="1"/>
    <col min="5865" max="5865" width="12.28515625" style="1" customWidth="1"/>
    <col min="5866" max="5866" width="12.5703125" style="1" customWidth="1"/>
    <col min="5867" max="5867" width="13.42578125" style="1" customWidth="1"/>
    <col min="5868" max="5868" width="15.42578125" style="1" customWidth="1"/>
    <col min="5869" max="5869" width="12.7109375" style="1" customWidth="1"/>
    <col min="5870" max="5870" width="10.85546875" style="1" customWidth="1"/>
    <col min="5871" max="5871" width="9.140625" style="1"/>
    <col min="5872" max="5872" width="14.28515625" style="1" customWidth="1"/>
    <col min="5873" max="5873" width="13.42578125" style="1" customWidth="1"/>
    <col min="5874" max="6116" width="9.140625" style="1"/>
    <col min="6117" max="6117" width="4.140625" style="1" customWidth="1"/>
    <col min="6118" max="6118" width="41.140625" style="1" customWidth="1"/>
    <col min="6119" max="6119" width="11" style="1" customWidth="1"/>
    <col min="6120" max="6120" width="12.85546875" style="1" customWidth="1"/>
    <col min="6121" max="6121" width="12.28515625" style="1" customWidth="1"/>
    <col min="6122" max="6122" width="12.5703125" style="1" customWidth="1"/>
    <col min="6123" max="6123" width="13.42578125" style="1" customWidth="1"/>
    <col min="6124" max="6124" width="15.42578125" style="1" customWidth="1"/>
    <col min="6125" max="6125" width="12.7109375" style="1" customWidth="1"/>
    <col min="6126" max="6126" width="10.85546875" style="1" customWidth="1"/>
    <col min="6127" max="6127" width="9.140625" style="1"/>
    <col min="6128" max="6128" width="14.28515625" style="1" customWidth="1"/>
    <col min="6129" max="6129" width="13.42578125" style="1" customWidth="1"/>
    <col min="6130" max="6372" width="9.140625" style="1"/>
    <col min="6373" max="6373" width="4.140625" style="1" customWidth="1"/>
    <col min="6374" max="6374" width="41.140625" style="1" customWidth="1"/>
    <col min="6375" max="6375" width="11" style="1" customWidth="1"/>
    <col min="6376" max="6376" width="12.85546875" style="1" customWidth="1"/>
    <col min="6377" max="6377" width="12.28515625" style="1" customWidth="1"/>
    <col min="6378" max="6378" width="12.5703125" style="1" customWidth="1"/>
    <col min="6379" max="6379" width="13.42578125" style="1" customWidth="1"/>
    <col min="6380" max="6380" width="15.42578125" style="1" customWidth="1"/>
    <col min="6381" max="6381" width="12.7109375" style="1" customWidth="1"/>
    <col min="6382" max="6382" width="10.85546875" style="1" customWidth="1"/>
    <col min="6383" max="6383" width="9.140625" style="1"/>
    <col min="6384" max="6384" width="14.28515625" style="1" customWidth="1"/>
    <col min="6385" max="6385" width="13.42578125" style="1" customWidth="1"/>
    <col min="6386" max="6628" width="9.140625" style="1"/>
    <col min="6629" max="6629" width="4.140625" style="1" customWidth="1"/>
    <col min="6630" max="6630" width="41.140625" style="1" customWidth="1"/>
    <col min="6631" max="6631" width="11" style="1" customWidth="1"/>
    <col min="6632" max="6632" width="12.85546875" style="1" customWidth="1"/>
    <col min="6633" max="6633" width="12.28515625" style="1" customWidth="1"/>
    <col min="6634" max="6634" width="12.5703125" style="1" customWidth="1"/>
    <col min="6635" max="6635" width="13.42578125" style="1" customWidth="1"/>
    <col min="6636" max="6636" width="15.42578125" style="1" customWidth="1"/>
    <col min="6637" max="6637" width="12.7109375" style="1" customWidth="1"/>
    <col min="6638" max="6638" width="10.85546875" style="1" customWidth="1"/>
    <col min="6639" max="6639" width="9.140625" style="1"/>
    <col min="6640" max="6640" width="14.28515625" style="1" customWidth="1"/>
    <col min="6641" max="6641" width="13.42578125" style="1" customWidth="1"/>
    <col min="6642" max="6884" width="9.140625" style="1"/>
    <col min="6885" max="6885" width="4.140625" style="1" customWidth="1"/>
    <col min="6886" max="6886" width="41.140625" style="1" customWidth="1"/>
    <col min="6887" max="6887" width="11" style="1" customWidth="1"/>
    <col min="6888" max="6888" width="12.85546875" style="1" customWidth="1"/>
    <col min="6889" max="6889" width="12.28515625" style="1" customWidth="1"/>
    <col min="6890" max="6890" width="12.5703125" style="1" customWidth="1"/>
    <col min="6891" max="6891" width="13.42578125" style="1" customWidth="1"/>
    <col min="6892" max="6892" width="15.42578125" style="1" customWidth="1"/>
    <col min="6893" max="6893" width="12.7109375" style="1" customWidth="1"/>
    <col min="6894" max="6894" width="10.85546875" style="1" customWidth="1"/>
    <col min="6895" max="6895" width="9.140625" style="1"/>
    <col min="6896" max="6896" width="14.28515625" style="1" customWidth="1"/>
    <col min="6897" max="6897" width="13.42578125" style="1" customWidth="1"/>
    <col min="6898" max="7140" width="9.140625" style="1"/>
    <col min="7141" max="7141" width="4.140625" style="1" customWidth="1"/>
    <col min="7142" max="7142" width="41.140625" style="1" customWidth="1"/>
    <col min="7143" max="7143" width="11" style="1" customWidth="1"/>
    <col min="7144" max="7144" width="12.85546875" style="1" customWidth="1"/>
    <col min="7145" max="7145" width="12.28515625" style="1" customWidth="1"/>
    <col min="7146" max="7146" width="12.5703125" style="1" customWidth="1"/>
    <col min="7147" max="7147" width="13.42578125" style="1" customWidth="1"/>
    <col min="7148" max="7148" width="15.42578125" style="1" customWidth="1"/>
    <col min="7149" max="7149" width="12.7109375" style="1" customWidth="1"/>
    <col min="7150" max="7150" width="10.85546875" style="1" customWidth="1"/>
    <col min="7151" max="7151" width="9.140625" style="1"/>
    <col min="7152" max="7152" width="14.28515625" style="1" customWidth="1"/>
    <col min="7153" max="7153" width="13.42578125" style="1" customWidth="1"/>
    <col min="7154" max="7396" width="9.140625" style="1"/>
    <col min="7397" max="7397" width="4.140625" style="1" customWidth="1"/>
    <col min="7398" max="7398" width="41.140625" style="1" customWidth="1"/>
    <col min="7399" max="7399" width="11" style="1" customWidth="1"/>
    <col min="7400" max="7400" width="12.85546875" style="1" customWidth="1"/>
    <col min="7401" max="7401" width="12.28515625" style="1" customWidth="1"/>
    <col min="7402" max="7402" width="12.5703125" style="1" customWidth="1"/>
    <col min="7403" max="7403" width="13.42578125" style="1" customWidth="1"/>
    <col min="7404" max="7404" width="15.42578125" style="1" customWidth="1"/>
    <col min="7405" max="7405" width="12.7109375" style="1" customWidth="1"/>
    <col min="7406" max="7406" width="10.85546875" style="1" customWidth="1"/>
    <col min="7407" max="7407" width="9.140625" style="1"/>
    <col min="7408" max="7408" width="14.28515625" style="1" customWidth="1"/>
    <col min="7409" max="7409" width="13.42578125" style="1" customWidth="1"/>
    <col min="7410" max="7652" width="9.140625" style="1"/>
    <col min="7653" max="7653" width="4.140625" style="1" customWidth="1"/>
    <col min="7654" max="7654" width="41.140625" style="1" customWidth="1"/>
    <col min="7655" max="7655" width="11" style="1" customWidth="1"/>
    <col min="7656" max="7656" width="12.85546875" style="1" customWidth="1"/>
    <col min="7657" max="7657" width="12.28515625" style="1" customWidth="1"/>
    <col min="7658" max="7658" width="12.5703125" style="1" customWidth="1"/>
    <col min="7659" max="7659" width="13.42578125" style="1" customWidth="1"/>
    <col min="7660" max="7660" width="15.42578125" style="1" customWidth="1"/>
    <col min="7661" max="7661" width="12.7109375" style="1" customWidth="1"/>
    <col min="7662" max="7662" width="10.85546875" style="1" customWidth="1"/>
    <col min="7663" max="7663" width="9.140625" style="1"/>
    <col min="7664" max="7664" width="14.28515625" style="1" customWidth="1"/>
    <col min="7665" max="7665" width="13.42578125" style="1" customWidth="1"/>
    <col min="7666" max="7908" width="9.140625" style="1"/>
    <col min="7909" max="7909" width="4.140625" style="1" customWidth="1"/>
    <col min="7910" max="7910" width="41.140625" style="1" customWidth="1"/>
    <col min="7911" max="7911" width="11" style="1" customWidth="1"/>
    <col min="7912" max="7912" width="12.85546875" style="1" customWidth="1"/>
    <col min="7913" max="7913" width="12.28515625" style="1" customWidth="1"/>
    <col min="7914" max="7914" width="12.5703125" style="1" customWidth="1"/>
    <col min="7915" max="7915" width="13.42578125" style="1" customWidth="1"/>
    <col min="7916" max="7916" width="15.42578125" style="1" customWidth="1"/>
    <col min="7917" max="7917" width="12.7109375" style="1" customWidth="1"/>
    <col min="7918" max="7918" width="10.85546875" style="1" customWidth="1"/>
    <col min="7919" max="7919" width="9.140625" style="1"/>
    <col min="7920" max="7920" width="14.28515625" style="1" customWidth="1"/>
    <col min="7921" max="7921" width="13.42578125" style="1" customWidth="1"/>
    <col min="7922" max="8164" width="9.140625" style="1"/>
    <col min="8165" max="8165" width="4.140625" style="1" customWidth="1"/>
    <col min="8166" max="8166" width="41.140625" style="1" customWidth="1"/>
    <col min="8167" max="8167" width="11" style="1" customWidth="1"/>
    <col min="8168" max="8168" width="12.85546875" style="1" customWidth="1"/>
    <col min="8169" max="8169" width="12.28515625" style="1" customWidth="1"/>
    <col min="8170" max="8170" width="12.5703125" style="1" customWidth="1"/>
    <col min="8171" max="8171" width="13.42578125" style="1" customWidth="1"/>
    <col min="8172" max="8172" width="15.42578125" style="1" customWidth="1"/>
    <col min="8173" max="8173" width="12.7109375" style="1" customWidth="1"/>
    <col min="8174" max="8174" width="10.85546875" style="1" customWidth="1"/>
    <col min="8175" max="8175" width="9.140625" style="1"/>
    <col min="8176" max="8176" width="14.28515625" style="1" customWidth="1"/>
    <col min="8177" max="8177" width="13.42578125" style="1" customWidth="1"/>
    <col min="8178" max="8420" width="9.140625" style="1"/>
    <col min="8421" max="8421" width="4.140625" style="1" customWidth="1"/>
    <col min="8422" max="8422" width="41.140625" style="1" customWidth="1"/>
    <col min="8423" max="8423" width="11" style="1" customWidth="1"/>
    <col min="8424" max="8424" width="12.85546875" style="1" customWidth="1"/>
    <col min="8425" max="8425" width="12.28515625" style="1" customWidth="1"/>
    <col min="8426" max="8426" width="12.5703125" style="1" customWidth="1"/>
    <col min="8427" max="8427" width="13.42578125" style="1" customWidth="1"/>
    <col min="8428" max="8428" width="15.42578125" style="1" customWidth="1"/>
    <col min="8429" max="8429" width="12.7109375" style="1" customWidth="1"/>
    <col min="8430" max="8430" width="10.85546875" style="1" customWidth="1"/>
    <col min="8431" max="8431" width="9.140625" style="1"/>
    <col min="8432" max="8432" width="14.28515625" style="1" customWidth="1"/>
    <col min="8433" max="8433" width="13.42578125" style="1" customWidth="1"/>
    <col min="8434" max="8676" width="9.140625" style="1"/>
    <col min="8677" max="8677" width="4.140625" style="1" customWidth="1"/>
    <col min="8678" max="8678" width="41.140625" style="1" customWidth="1"/>
    <col min="8679" max="8679" width="11" style="1" customWidth="1"/>
    <col min="8680" max="8680" width="12.85546875" style="1" customWidth="1"/>
    <col min="8681" max="8681" width="12.28515625" style="1" customWidth="1"/>
    <col min="8682" max="8682" width="12.5703125" style="1" customWidth="1"/>
    <col min="8683" max="8683" width="13.42578125" style="1" customWidth="1"/>
    <col min="8684" max="8684" width="15.42578125" style="1" customWidth="1"/>
    <col min="8685" max="8685" width="12.7109375" style="1" customWidth="1"/>
    <col min="8686" max="8686" width="10.85546875" style="1" customWidth="1"/>
    <col min="8687" max="8687" width="9.140625" style="1"/>
    <col min="8688" max="8688" width="14.28515625" style="1" customWidth="1"/>
    <col min="8689" max="8689" width="13.42578125" style="1" customWidth="1"/>
    <col min="8690" max="8932" width="9.140625" style="1"/>
    <col min="8933" max="8933" width="4.140625" style="1" customWidth="1"/>
    <col min="8934" max="8934" width="41.140625" style="1" customWidth="1"/>
    <col min="8935" max="8935" width="11" style="1" customWidth="1"/>
    <col min="8936" max="8936" width="12.85546875" style="1" customWidth="1"/>
    <col min="8937" max="8937" width="12.28515625" style="1" customWidth="1"/>
    <col min="8938" max="8938" width="12.5703125" style="1" customWidth="1"/>
    <col min="8939" max="8939" width="13.42578125" style="1" customWidth="1"/>
    <col min="8940" max="8940" width="15.42578125" style="1" customWidth="1"/>
    <col min="8941" max="8941" width="12.7109375" style="1" customWidth="1"/>
    <col min="8942" max="8942" width="10.85546875" style="1" customWidth="1"/>
    <col min="8943" max="8943" width="9.140625" style="1"/>
    <col min="8944" max="8944" width="14.28515625" style="1" customWidth="1"/>
    <col min="8945" max="8945" width="13.42578125" style="1" customWidth="1"/>
    <col min="8946" max="9188" width="9.140625" style="1"/>
    <col min="9189" max="9189" width="4.140625" style="1" customWidth="1"/>
    <col min="9190" max="9190" width="41.140625" style="1" customWidth="1"/>
    <col min="9191" max="9191" width="11" style="1" customWidth="1"/>
    <col min="9192" max="9192" width="12.85546875" style="1" customWidth="1"/>
    <col min="9193" max="9193" width="12.28515625" style="1" customWidth="1"/>
    <col min="9194" max="9194" width="12.5703125" style="1" customWidth="1"/>
    <col min="9195" max="9195" width="13.42578125" style="1" customWidth="1"/>
    <col min="9196" max="9196" width="15.42578125" style="1" customWidth="1"/>
    <col min="9197" max="9197" width="12.7109375" style="1" customWidth="1"/>
    <col min="9198" max="9198" width="10.85546875" style="1" customWidth="1"/>
    <col min="9199" max="9199" width="9.140625" style="1"/>
    <col min="9200" max="9200" width="14.28515625" style="1" customWidth="1"/>
    <col min="9201" max="9201" width="13.42578125" style="1" customWidth="1"/>
    <col min="9202" max="9444" width="9.140625" style="1"/>
    <col min="9445" max="9445" width="4.140625" style="1" customWidth="1"/>
    <col min="9446" max="9446" width="41.140625" style="1" customWidth="1"/>
    <col min="9447" max="9447" width="11" style="1" customWidth="1"/>
    <col min="9448" max="9448" width="12.85546875" style="1" customWidth="1"/>
    <col min="9449" max="9449" width="12.28515625" style="1" customWidth="1"/>
    <col min="9450" max="9450" width="12.5703125" style="1" customWidth="1"/>
    <col min="9451" max="9451" width="13.42578125" style="1" customWidth="1"/>
    <col min="9452" max="9452" width="15.42578125" style="1" customWidth="1"/>
    <col min="9453" max="9453" width="12.7109375" style="1" customWidth="1"/>
    <col min="9454" max="9454" width="10.85546875" style="1" customWidth="1"/>
    <col min="9455" max="9455" width="9.140625" style="1"/>
    <col min="9456" max="9456" width="14.28515625" style="1" customWidth="1"/>
    <col min="9457" max="9457" width="13.42578125" style="1" customWidth="1"/>
    <col min="9458" max="9700" width="9.140625" style="1"/>
    <col min="9701" max="9701" width="4.140625" style="1" customWidth="1"/>
    <col min="9702" max="9702" width="41.140625" style="1" customWidth="1"/>
    <col min="9703" max="9703" width="11" style="1" customWidth="1"/>
    <col min="9704" max="9704" width="12.85546875" style="1" customWidth="1"/>
    <col min="9705" max="9705" width="12.28515625" style="1" customWidth="1"/>
    <col min="9706" max="9706" width="12.5703125" style="1" customWidth="1"/>
    <col min="9707" max="9707" width="13.42578125" style="1" customWidth="1"/>
    <col min="9708" max="9708" width="15.42578125" style="1" customWidth="1"/>
    <col min="9709" max="9709" width="12.7109375" style="1" customWidth="1"/>
    <col min="9710" max="9710" width="10.85546875" style="1" customWidth="1"/>
    <col min="9711" max="9711" width="9.140625" style="1"/>
    <col min="9712" max="9712" width="14.28515625" style="1" customWidth="1"/>
    <col min="9713" max="9713" width="13.42578125" style="1" customWidth="1"/>
    <col min="9714" max="9956" width="9.140625" style="1"/>
    <col min="9957" max="9957" width="4.140625" style="1" customWidth="1"/>
    <col min="9958" max="9958" width="41.140625" style="1" customWidth="1"/>
    <col min="9959" max="9959" width="11" style="1" customWidth="1"/>
    <col min="9960" max="9960" width="12.85546875" style="1" customWidth="1"/>
    <col min="9961" max="9961" width="12.28515625" style="1" customWidth="1"/>
    <col min="9962" max="9962" width="12.5703125" style="1" customWidth="1"/>
    <col min="9963" max="9963" width="13.42578125" style="1" customWidth="1"/>
    <col min="9964" max="9964" width="15.42578125" style="1" customWidth="1"/>
    <col min="9965" max="9965" width="12.7109375" style="1" customWidth="1"/>
    <col min="9966" max="9966" width="10.85546875" style="1" customWidth="1"/>
    <col min="9967" max="9967" width="9.140625" style="1"/>
    <col min="9968" max="9968" width="14.28515625" style="1" customWidth="1"/>
    <col min="9969" max="9969" width="13.42578125" style="1" customWidth="1"/>
    <col min="9970" max="10212" width="9.140625" style="1"/>
    <col min="10213" max="10213" width="4.140625" style="1" customWidth="1"/>
    <col min="10214" max="10214" width="41.140625" style="1" customWidth="1"/>
    <col min="10215" max="10215" width="11" style="1" customWidth="1"/>
    <col min="10216" max="10216" width="12.85546875" style="1" customWidth="1"/>
    <col min="10217" max="10217" width="12.28515625" style="1" customWidth="1"/>
    <col min="10218" max="10218" width="12.5703125" style="1" customWidth="1"/>
    <col min="10219" max="10219" width="13.42578125" style="1" customWidth="1"/>
    <col min="10220" max="10220" width="15.42578125" style="1" customWidth="1"/>
    <col min="10221" max="10221" width="12.7109375" style="1" customWidth="1"/>
    <col min="10222" max="10222" width="10.85546875" style="1" customWidth="1"/>
    <col min="10223" max="10223" width="9.140625" style="1"/>
    <col min="10224" max="10224" width="14.28515625" style="1" customWidth="1"/>
    <col min="10225" max="10225" width="13.42578125" style="1" customWidth="1"/>
    <col min="10226" max="10468" width="9.140625" style="1"/>
    <col min="10469" max="10469" width="4.140625" style="1" customWidth="1"/>
    <col min="10470" max="10470" width="41.140625" style="1" customWidth="1"/>
    <col min="10471" max="10471" width="11" style="1" customWidth="1"/>
    <col min="10472" max="10472" width="12.85546875" style="1" customWidth="1"/>
    <col min="10473" max="10473" width="12.28515625" style="1" customWidth="1"/>
    <col min="10474" max="10474" width="12.5703125" style="1" customWidth="1"/>
    <col min="10475" max="10475" width="13.42578125" style="1" customWidth="1"/>
    <col min="10476" max="10476" width="15.42578125" style="1" customWidth="1"/>
    <col min="10477" max="10477" width="12.7109375" style="1" customWidth="1"/>
    <col min="10478" max="10478" width="10.85546875" style="1" customWidth="1"/>
    <col min="10479" max="10479" width="9.140625" style="1"/>
    <col min="10480" max="10480" width="14.28515625" style="1" customWidth="1"/>
    <col min="10481" max="10481" width="13.42578125" style="1" customWidth="1"/>
    <col min="10482" max="10724" width="9.140625" style="1"/>
    <col min="10725" max="10725" width="4.140625" style="1" customWidth="1"/>
    <col min="10726" max="10726" width="41.140625" style="1" customWidth="1"/>
    <col min="10727" max="10727" width="11" style="1" customWidth="1"/>
    <col min="10728" max="10728" width="12.85546875" style="1" customWidth="1"/>
    <col min="10729" max="10729" width="12.28515625" style="1" customWidth="1"/>
    <col min="10730" max="10730" width="12.5703125" style="1" customWidth="1"/>
    <col min="10731" max="10731" width="13.42578125" style="1" customWidth="1"/>
    <col min="10732" max="10732" width="15.42578125" style="1" customWidth="1"/>
    <col min="10733" max="10733" width="12.7109375" style="1" customWidth="1"/>
    <col min="10734" max="10734" width="10.85546875" style="1" customWidth="1"/>
    <col min="10735" max="10735" width="9.140625" style="1"/>
    <col min="10736" max="10736" width="14.28515625" style="1" customWidth="1"/>
    <col min="10737" max="10737" width="13.42578125" style="1" customWidth="1"/>
    <col min="10738" max="10980" width="9.140625" style="1"/>
    <col min="10981" max="10981" width="4.140625" style="1" customWidth="1"/>
    <col min="10982" max="10982" width="41.140625" style="1" customWidth="1"/>
    <col min="10983" max="10983" width="11" style="1" customWidth="1"/>
    <col min="10984" max="10984" width="12.85546875" style="1" customWidth="1"/>
    <col min="10985" max="10985" width="12.28515625" style="1" customWidth="1"/>
    <col min="10986" max="10986" width="12.5703125" style="1" customWidth="1"/>
    <col min="10987" max="10987" width="13.42578125" style="1" customWidth="1"/>
    <col min="10988" max="10988" width="15.42578125" style="1" customWidth="1"/>
    <col min="10989" max="10989" width="12.7109375" style="1" customWidth="1"/>
    <col min="10990" max="10990" width="10.85546875" style="1" customWidth="1"/>
    <col min="10991" max="10991" width="9.140625" style="1"/>
    <col min="10992" max="10992" width="14.28515625" style="1" customWidth="1"/>
    <col min="10993" max="10993" width="13.42578125" style="1" customWidth="1"/>
    <col min="10994" max="11236" width="9.140625" style="1"/>
    <col min="11237" max="11237" width="4.140625" style="1" customWidth="1"/>
    <col min="11238" max="11238" width="41.140625" style="1" customWidth="1"/>
    <col min="11239" max="11239" width="11" style="1" customWidth="1"/>
    <col min="11240" max="11240" width="12.85546875" style="1" customWidth="1"/>
    <col min="11241" max="11241" width="12.28515625" style="1" customWidth="1"/>
    <col min="11242" max="11242" width="12.5703125" style="1" customWidth="1"/>
    <col min="11243" max="11243" width="13.42578125" style="1" customWidth="1"/>
    <col min="11244" max="11244" width="15.42578125" style="1" customWidth="1"/>
    <col min="11245" max="11245" width="12.7109375" style="1" customWidth="1"/>
    <col min="11246" max="11246" width="10.85546875" style="1" customWidth="1"/>
    <col min="11247" max="11247" width="9.140625" style="1"/>
    <col min="11248" max="11248" width="14.28515625" style="1" customWidth="1"/>
    <col min="11249" max="11249" width="13.42578125" style="1" customWidth="1"/>
    <col min="11250" max="11492" width="9.140625" style="1"/>
    <col min="11493" max="11493" width="4.140625" style="1" customWidth="1"/>
    <col min="11494" max="11494" width="41.140625" style="1" customWidth="1"/>
    <col min="11495" max="11495" width="11" style="1" customWidth="1"/>
    <col min="11496" max="11496" width="12.85546875" style="1" customWidth="1"/>
    <col min="11497" max="11497" width="12.28515625" style="1" customWidth="1"/>
    <col min="11498" max="11498" width="12.5703125" style="1" customWidth="1"/>
    <col min="11499" max="11499" width="13.42578125" style="1" customWidth="1"/>
    <col min="11500" max="11500" width="15.42578125" style="1" customWidth="1"/>
    <col min="11501" max="11501" width="12.7109375" style="1" customWidth="1"/>
    <col min="11502" max="11502" width="10.85546875" style="1" customWidth="1"/>
    <col min="11503" max="11503" width="9.140625" style="1"/>
    <col min="11504" max="11504" width="14.28515625" style="1" customWidth="1"/>
    <col min="11505" max="11505" width="13.42578125" style="1" customWidth="1"/>
    <col min="11506" max="11748" width="9.140625" style="1"/>
    <col min="11749" max="11749" width="4.140625" style="1" customWidth="1"/>
    <col min="11750" max="11750" width="41.140625" style="1" customWidth="1"/>
    <col min="11751" max="11751" width="11" style="1" customWidth="1"/>
    <col min="11752" max="11752" width="12.85546875" style="1" customWidth="1"/>
    <col min="11753" max="11753" width="12.28515625" style="1" customWidth="1"/>
    <col min="11754" max="11754" width="12.5703125" style="1" customWidth="1"/>
    <col min="11755" max="11755" width="13.42578125" style="1" customWidth="1"/>
    <col min="11756" max="11756" width="15.42578125" style="1" customWidth="1"/>
    <col min="11757" max="11757" width="12.7109375" style="1" customWidth="1"/>
    <col min="11758" max="11758" width="10.85546875" style="1" customWidth="1"/>
    <col min="11759" max="11759" width="9.140625" style="1"/>
    <col min="11760" max="11760" width="14.28515625" style="1" customWidth="1"/>
    <col min="11761" max="11761" width="13.42578125" style="1" customWidth="1"/>
    <col min="11762" max="12004" width="9.140625" style="1"/>
    <col min="12005" max="12005" width="4.140625" style="1" customWidth="1"/>
    <col min="12006" max="12006" width="41.140625" style="1" customWidth="1"/>
    <col min="12007" max="12007" width="11" style="1" customWidth="1"/>
    <col min="12008" max="12008" width="12.85546875" style="1" customWidth="1"/>
    <col min="12009" max="12009" width="12.28515625" style="1" customWidth="1"/>
    <col min="12010" max="12010" width="12.5703125" style="1" customWidth="1"/>
    <col min="12011" max="12011" width="13.42578125" style="1" customWidth="1"/>
    <col min="12012" max="12012" width="15.42578125" style="1" customWidth="1"/>
    <col min="12013" max="12013" width="12.7109375" style="1" customWidth="1"/>
    <col min="12014" max="12014" width="10.85546875" style="1" customWidth="1"/>
    <col min="12015" max="12015" width="9.140625" style="1"/>
    <col min="12016" max="12016" width="14.28515625" style="1" customWidth="1"/>
    <col min="12017" max="12017" width="13.42578125" style="1" customWidth="1"/>
    <col min="12018" max="12260" width="9.140625" style="1"/>
    <col min="12261" max="12261" width="4.140625" style="1" customWidth="1"/>
    <col min="12262" max="12262" width="41.140625" style="1" customWidth="1"/>
    <col min="12263" max="12263" width="11" style="1" customWidth="1"/>
    <col min="12264" max="12264" width="12.85546875" style="1" customWidth="1"/>
    <col min="12265" max="12265" width="12.28515625" style="1" customWidth="1"/>
    <col min="12266" max="12266" width="12.5703125" style="1" customWidth="1"/>
    <col min="12267" max="12267" width="13.42578125" style="1" customWidth="1"/>
    <col min="12268" max="12268" width="15.42578125" style="1" customWidth="1"/>
    <col min="12269" max="12269" width="12.7109375" style="1" customWidth="1"/>
    <col min="12270" max="12270" width="10.85546875" style="1" customWidth="1"/>
    <col min="12271" max="12271" width="9.140625" style="1"/>
    <col min="12272" max="12272" width="14.28515625" style="1" customWidth="1"/>
    <col min="12273" max="12273" width="13.42578125" style="1" customWidth="1"/>
    <col min="12274" max="12516" width="9.140625" style="1"/>
    <col min="12517" max="12517" width="4.140625" style="1" customWidth="1"/>
    <col min="12518" max="12518" width="41.140625" style="1" customWidth="1"/>
    <col min="12519" max="12519" width="11" style="1" customWidth="1"/>
    <col min="12520" max="12520" width="12.85546875" style="1" customWidth="1"/>
    <col min="12521" max="12521" width="12.28515625" style="1" customWidth="1"/>
    <col min="12522" max="12522" width="12.5703125" style="1" customWidth="1"/>
    <col min="12523" max="12523" width="13.42578125" style="1" customWidth="1"/>
    <col min="12524" max="12524" width="15.42578125" style="1" customWidth="1"/>
    <col min="12525" max="12525" width="12.7109375" style="1" customWidth="1"/>
    <col min="12526" max="12526" width="10.85546875" style="1" customWidth="1"/>
    <col min="12527" max="12527" width="9.140625" style="1"/>
    <col min="12528" max="12528" width="14.28515625" style="1" customWidth="1"/>
    <col min="12529" max="12529" width="13.42578125" style="1" customWidth="1"/>
    <col min="12530" max="12772" width="9.140625" style="1"/>
    <col min="12773" max="12773" width="4.140625" style="1" customWidth="1"/>
    <col min="12774" max="12774" width="41.140625" style="1" customWidth="1"/>
    <col min="12775" max="12775" width="11" style="1" customWidth="1"/>
    <col min="12776" max="12776" width="12.85546875" style="1" customWidth="1"/>
    <col min="12777" max="12777" width="12.28515625" style="1" customWidth="1"/>
    <col min="12778" max="12778" width="12.5703125" style="1" customWidth="1"/>
    <col min="12779" max="12779" width="13.42578125" style="1" customWidth="1"/>
    <col min="12780" max="12780" width="15.42578125" style="1" customWidth="1"/>
    <col min="12781" max="12781" width="12.7109375" style="1" customWidth="1"/>
    <col min="12782" max="12782" width="10.85546875" style="1" customWidth="1"/>
    <col min="12783" max="12783" width="9.140625" style="1"/>
    <col min="12784" max="12784" width="14.28515625" style="1" customWidth="1"/>
    <col min="12785" max="12785" width="13.42578125" style="1" customWidth="1"/>
    <col min="12786" max="13028" width="9.140625" style="1"/>
    <col min="13029" max="13029" width="4.140625" style="1" customWidth="1"/>
    <col min="13030" max="13030" width="41.140625" style="1" customWidth="1"/>
    <col min="13031" max="13031" width="11" style="1" customWidth="1"/>
    <col min="13032" max="13032" width="12.85546875" style="1" customWidth="1"/>
    <col min="13033" max="13033" width="12.28515625" style="1" customWidth="1"/>
    <col min="13034" max="13034" width="12.5703125" style="1" customWidth="1"/>
    <col min="13035" max="13035" width="13.42578125" style="1" customWidth="1"/>
    <col min="13036" max="13036" width="15.42578125" style="1" customWidth="1"/>
    <col min="13037" max="13037" width="12.7109375" style="1" customWidth="1"/>
    <col min="13038" max="13038" width="10.85546875" style="1" customWidth="1"/>
    <col min="13039" max="13039" width="9.140625" style="1"/>
    <col min="13040" max="13040" width="14.28515625" style="1" customWidth="1"/>
    <col min="13041" max="13041" width="13.42578125" style="1" customWidth="1"/>
    <col min="13042" max="13284" width="9.140625" style="1"/>
    <col min="13285" max="13285" width="4.140625" style="1" customWidth="1"/>
    <col min="13286" max="13286" width="41.140625" style="1" customWidth="1"/>
    <col min="13287" max="13287" width="11" style="1" customWidth="1"/>
    <col min="13288" max="13288" width="12.85546875" style="1" customWidth="1"/>
    <col min="13289" max="13289" width="12.28515625" style="1" customWidth="1"/>
    <col min="13290" max="13290" width="12.5703125" style="1" customWidth="1"/>
    <col min="13291" max="13291" width="13.42578125" style="1" customWidth="1"/>
    <col min="13292" max="13292" width="15.42578125" style="1" customWidth="1"/>
    <col min="13293" max="13293" width="12.7109375" style="1" customWidth="1"/>
    <col min="13294" max="13294" width="10.85546875" style="1" customWidth="1"/>
    <col min="13295" max="13295" width="9.140625" style="1"/>
    <col min="13296" max="13296" width="14.28515625" style="1" customWidth="1"/>
    <col min="13297" max="13297" width="13.42578125" style="1" customWidth="1"/>
    <col min="13298" max="13540" width="9.140625" style="1"/>
    <col min="13541" max="13541" width="4.140625" style="1" customWidth="1"/>
    <col min="13542" max="13542" width="41.140625" style="1" customWidth="1"/>
    <col min="13543" max="13543" width="11" style="1" customWidth="1"/>
    <col min="13544" max="13544" width="12.85546875" style="1" customWidth="1"/>
    <col min="13545" max="13545" width="12.28515625" style="1" customWidth="1"/>
    <col min="13546" max="13546" width="12.5703125" style="1" customWidth="1"/>
    <col min="13547" max="13547" width="13.42578125" style="1" customWidth="1"/>
    <col min="13548" max="13548" width="15.42578125" style="1" customWidth="1"/>
    <col min="13549" max="13549" width="12.7109375" style="1" customWidth="1"/>
    <col min="13550" max="13550" width="10.85546875" style="1" customWidth="1"/>
    <col min="13551" max="13551" width="9.140625" style="1"/>
    <col min="13552" max="13552" width="14.28515625" style="1" customWidth="1"/>
    <col min="13553" max="13553" width="13.42578125" style="1" customWidth="1"/>
    <col min="13554" max="13796" width="9.140625" style="1"/>
    <col min="13797" max="13797" width="4.140625" style="1" customWidth="1"/>
    <col min="13798" max="13798" width="41.140625" style="1" customWidth="1"/>
    <col min="13799" max="13799" width="11" style="1" customWidth="1"/>
    <col min="13800" max="13800" width="12.85546875" style="1" customWidth="1"/>
    <col min="13801" max="13801" width="12.28515625" style="1" customWidth="1"/>
    <col min="13802" max="13802" width="12.5703125" style="1" customWidth="1"/>
    <col min="13803" max="13803" width="13.42578125" style="1" customWidth="1"/>
    <col min="13804" max="13804" width="15.42578125" style="1" customWidth="1"/>
    <col min="13805" max="13805" width="12.7109375" style="1" customWidth="1"/>
    <col min="13806" max="13806" width="10.85546875" style="1" customWidth="1"/>
    <col min="13807" max="13807" width="9.140625" style="1"/>
    <col min="13808" max="13808" width="14.28515625" style="1" customWidth="1"/>
    <col min="13809" max="13809" width="13.42578125" style="1" customWidth="1"/>
    <col min="13810" max="14052" width="9.140625" style="1"/>
    <col min="14053" max="14053" width="4.140625" style="1" customWidth="1"/>
    <col min="14054" max="14054" width="41.140625" style="1" customWidth="1"/>
    <col min="14055" max="14055" width="11" style="1" customWidth="1"/>
    <col min="14056" max="14056" width="12.85546875" style="1" customWidth="1"/>
    <col min="14057" max="14057" width="12.28515625" style="1" customWidth="1"/>
    <col min="14058" max="14058" width="12.5703125" style="1" customWidth="1"/>
    <col min="14059" max="14059" width="13.42578125" style="1" customWidth="1"/>
    <col min="14060" max="14060" width="15.42578125" style="1" customWidth="1"/>
    <col min="14061" max="14061" width="12.7109375" style="1" customWidth="1"/>
    <col min="14062" max="14062" width="10.85546875" style="1" customWidth="1"/>
    <col min="14063" max="14063" width="9.140625" style="1"/>
    <col min="14064" max="14064" width="14.28515625" style="1" customWidth="1"/>
    <col min="14065" max="14065" width="13.42578125" style="1" customWidth="1"/>
    <col min="14066" max="14308" width="9.140625" style="1"/>
    <col min="14309" max="14309" width="4.140625" style="1" customWidth="1"/>
    <col min="14310" max="14310" width="41.140625" style="1" customWidth="1"/>
    <col min="14311" max="14311" width="11" style="1" customWidth="1"/>
    <col min="14312" max="14312" width="12.85546875" style="1" customWidth="1"/>
    <col min="14313" max="14313" width="12.28515625" style="1" customWidth="1"/>
    <col min="14314" max="14314" width="12.5703125" style="1" customWidth="1"/>
    <col min="14315" max="14315" width="13.42578125" style="1" customWidth="1"/>
    <col min="14316" max="14316" width="15.42578125" style="1" customWidth="1"/>
    <col min="14317" max="14317" width="12.7109375" style="1" customWidth="1"/>
    <col min="14318" max="14318" width="10.85546875" style="1" customWidth="1"/>
    <col min="14319" max="14319" width="9.140625" style="1"/>
    <col min="14320" max="14320" width="14.28515625" style="1" customWidth="1"/>
    <col min="14321" max="14321" width="13.42578125" style="1" customWidth="1"/>
    <col min="14322" max="14564" width="9.140625" style="1"/>
    <col min="14565" max="14565" width="4.140625" style="1" customWidth="1"/>
    <col min="14566" max="14566" width="41.140625" style="1" customWidth="1"/>
    <col min="14567" max="14567" width="11" style="1" customWidth="1"/>
    <col min="14568" max="14568" width="12.85546875" style="1" customWidth="1"/>
    <col min="14569" max="14569" width="12.28515625" style="1" customWidth="1"/>
    <col min="14570" max="14570" width="12.5703125" style="1" customWidth="1"/>
    <col min="14571" max="14571" width="13.42578125" style="1" customWidth="1"/>
    <col min="14572" max="14572" width="15.42578125" style="1" customWidth="1"/>
    <col min="14573" max="14573" width="12.7109375" style="1" customWidth="1"/>
    <col min="14574" max="14574" width="10.85546875" style="1" customWidth="1"/>
    <col min="14575" max="14575" width="9.140625" style="1"/>
    <col min="14576" max="14576" width="14.28515625" style="1" customWidth="1"/>
    <col min="14577" max="14577" width="13.42578125" style="1" customWidth="1"/>
    <col min="14578" max="14820" width="9.140625" style="1"/>
    <col min="14821" max="14821" width="4.140625" style="1" customWidth="1"/>
    <col min="14822" max="14822" width="41.140625" style="1" customWidth="1"/>
    <col min="14823" max="14823" width="11" style="1" customWidth="1"/>
    <col min="14824" max="14824" width="12.85546875" style="1" customWidth="1"/>
    <col min="14825" max="14825" width="12.28515625" style="1" customWidth="1"/>
    <col min="14826" max="14826" width="12.5703125" style="1" customWidth="1"/>
    <col min="14827" max="14827" width="13.42578125" style="1" customWidth="1"/>
    <col min="14828" max="14828" width="15.42578125" style="1" customWidth="1"/>
    <col min="14829" max="14829" width="12.7109375" style="1" customWidth="1"/>
    <col min="14830" max="14830" width="10.85546875" style="1" customWidth="1"/>
    <col min="14831" max="14831" width="9.140625" style="1"/>
    <col min="14832" max="14832" width="14.28515625" style="1" customWidth="1"/>
    <col min="14833" max="14833" width="13.42578125" style="1" customWidth="1"/>
    <col min="14834" max="15076" width="9.140625" style="1"/>
    <col min="15077" max="15077" width="4.140625" style="1" customWidth="1"/>
    <col min="15078" max="15078" width="41.140625" style="1" customWidth="1"/>
    <col min="15079" max="15079" width="11" style="1" customWidth="1"/>
    <col min="15080" max="15080" width="12.85546875" style="1" customWidth="1"/>
    <col min="15081" max="15081" width="12.28515625" style="1" customWidth="1"/>
    <col min="15082" max="15082" width="12.5703125" style="1" customWidth="1"/>
    <col min="15083" max="15083" width="13.42578125" style="1" customWidth="1"/>
    <col min="15084" max="15084" width="15.42578125" style="1" customWidth="1"/>
    <col min="15085" max="15085" width="12.7109375" style="1" customWidth="1"/>
    <col min="15086" max="15086" width="10.85546875" style="1" customWidth="1"/>
    <col min="15087" max="15087" width="9.140625" style="1"/>
    <col min="15088" max="15088" width="14.28515625" style="1" customWidth="1"/>
    <col min="15089" max="15089" width="13.42578125" style="1" customWidth="1"/>
    <col min="15090" max="15332" width="9.140625" style="1"/>
    <col min="15333" max="15333" width="4.140625" style="1" customWidth="1"/>
    <col min="15334" max="15334" width="41.140625" style="1" customWidth="1"/>
    <col min="15335" max="15335" width="11" style="1" customWidth="1"/>
    <col min="15336" max="15336" width="12.85546875" style="1" customWidth="1"/>
    <col min="15337" max="15337" width="12.28515625" style="1" customWidth="1"/>
    <col min="15338" max="15338" width="12.5703125" style="1" customWidth="1"/>
    <col min="15339" max="15339" width="13.42578125" style="1" customWidth="1"/>
    <col min="15340" max="15340" width="15.42578125" style="1" customWidth="1"/>
    <col min="15341" max="15341" width="12.7109375" style="1" customWidth="1"/>
    <col min="15342" max="15342" width="10.85546875" style="1" customWidth="1"/>
    <col min="15343" max="15343" width="9.140625" style="1"/>
    <col min="15344" max="15344" width="14.28515625" style="1" customWidth="1"/>
    <col min="15345" max="15345" width="13.42578125" style="1" customWidth="1"/>
    <col min="15346" max="15588" width="9.140625" style="1"/>
    <col min="15589" max="15589" width="4.140625" style="1" customWidth="1"/>
    <col min="15590" max="15590" width="41.140625" style="1" customWidth="1"/>
    <col min="15591" max="15591" width="11" style="1" customWidth="1"/>
    <col min="15592" max="15592" width="12.85546875" style="1" customWidth="1"/>
    <col min="15593" max="15593" width="12.28515625" style="1" customWidth="1"/>
    <col min="15594" max="15594" width="12.5703125" style="1" customWidth="1"/>
    <col min="15595" max="15595" width="13.42578125" style="1" customWidth="1"/>
    <col min="15596" max="15596" width="15.42578125" style="1" customWidth="1"/>
    <col min="15597" max="15597" width="12.7109375" style="1" customWidth="1"/>
    <col min="15598" max="15598" width="10.85546875" style="1" customWidth="1"/>
    <col min="15599" max="15599" width="9.140625" style="1"/>
    <col min="15600" max="15600" width="14.28515625" style="1" customWidth="1"/>
    <col min="15601" max="15601" width="13.42578125" style="1" customWidth="1"/>
    <col min="15602" max="15844" width="9.140625" style="1"/>
    <col min="15845" max="15845" width="4.140625" style="1" customWidth="1"/>
    <col min="15846" max="15846" width="41.140625" style="1" customWidth="1"/>
    <col min="15847" max="15847" width="11" style="1" customWidth="1"/>
    <col min="15848" max="15848" width="12.85546875" style="1" customWidth="1"/>
    <col min="15849" max="15849" width="12.28515625" style="1" customWidth="1"/>
    <col min="15850" max="15850" width="12.5703125" style="1" customWidth="1"/>
    <col min="15851" max="15851" width="13.42578125" style="1" customWidth="1"/>
    <col min="15852" max="15852" width="15.42578125" style="1" customWidth="1"/>
    <col min="15853" max="15853" width="12.7109375" style="1" customWidth="1"/>
    <col min="15854" max="15854" width="10.85546875" style="1" customWidth="1"/>
    <col min="15855" max="15855" width="9.140625" style="1"/>
    <col min="15856" max="15856" width="14.28515625" style="1" customWidth="1"/>
    <col min="15857" max="15857" width="13.42578125" style="1" customWidth="1"/>
    <col min="15858" max="16100" width="9.140625" style="1"/>
    <col min="16101" max="16101" width="4.140625" style="1" customWidth="1"/>
    <col min="16102" max="16102" width="41.140625" style="1" customWidth="1"/>
    <col min="16103" max="16103" width="11" style="1" customWidth="1"/>
    <col min="16104" max="16104" width="12.85546875" style="1" customWidth="1"/>
    <col min="16105" max="16105" width="12.28515625" style="1" customWidth="1"/>
    <col min="16106" max="16106" width="12.5703125" style="1" customWidth="1"/>
    <col min="16107" max="16107" width="13.42578125" style="1" customWidth="1"/>
    <col min="16108" max="16108" width="15.42578125" style="1" customWidth="1"/>
    <col min="16109" max="16109" width="12.7109375" style="1" customWidth="1"/>
    <col min="16110" max="16110" width="10.85546875" style="1" customWidth="1"/>
    <col min="16111" max="16111" width="9.140625" style="1"/>
    <col min="16112" max="16112" width="14.28515625" style="1" customWidth="1"/>
    <col min="16113" max="16113" width="13.42578125" style="1" customWidth="1"/>
    <col min="16114" max="16384" width="9.140625" style="1"/>
  </cols>
  <sheetData>
    <row r="1" spans="1:8" ht="18.75" customHeight="1">
      <c r="A1" s="93" t="s">
        <v>11</v>
      </c>
      <c r="B1" s="94"/>
      <c r="D1" s="95" t="s">
        <v>47</v>
      </c>
      <c r="E1" s="95"/>
      <c r="F1" s="95"/>
      <c r="G1" s="95"/>
      <c r="H1" s="95"/>
    </row>
    <row r="2" spans="1:8" ht="18.75">
      <c r="A2" s="94"/>
      <c r="B2" s="94"/>
      <c r="C2" s="2"/>
      <c r="D2" s="96" t="s">
        <v>48</v>
      </c>
      <c r="E2" s="96"/>
      <c r="F2" s="96"/>
      <c r="G2" s="96"/>
      <c r="H2" s="96"/>
    </row>
    <row r="3" spans="1:8" ht="18" customHeight="1"/>
    <row r="4" spans="1:8" ht="24.75" customHeight="1">
      <c r="A4" s="90" t="s">
        <v>112</v>
      </c>
      <c r="B4" s="91"/>
      <c r="C4" s="91"/>
      <c r="D4" s="91"/>
      <c r="E4" s="91"/>
      <c r="F4" s="91"/>
      <c r="G4" s="91"/>
      <c r="H4" s="92"/>
    </row>
    <row r="5" spans="1:8">
      <c r="A5" s="97" t="s">
        <v>131</v>
      </c>
      <c r="B5" s="97"/>
      <c r="C5" s="97"/>
      <c r="D5" s="97"/>
      <c r="E5" s="97"/>
      <c r="F5" s="97"/>
      <c r="G5" s="97"/>
      <c r="H5" s="97"/>
    </row>
    <row r="6" spans="1:8">
      <c r="A6" s="7"/>
      <c r="B6" s="8"/>
      <c r="C6" s="8"/>
      <c r="D6" s="9"/>
      <c r="E6" s="10"/>
      <c r="F6" s="9"/>
      <c r="G6" s="9"/>
      <c r="H6" s="9"/>
    </row>
    <row r="7" spans="1:8" ht="21" customHeight="1">
      <c r="A7" s="101" t="s">
        <v>0</v>
      </c>
      <c r="B7" s="103" t="s">
        <v>12</v>
      </c>
      <c r="C7" s="105" t="s">
        <v>13</v>
      </c>
      <c r="D7" s="98" t="s">
        <v>113</v>
      </c>
      <c r="E7" s="105" t="s">
        <v>114</v>
      </c>
      <c r="F7" s="98" t="s">
        <v>128</v>
      </c>
      <c r="G7" s="100" t="s">
        <v>1</v>
      </c>
      <c r="H7" s="100"/>
    </row>
    <row r="8" spans="1:8" ht="66" customHeight="1">
      <c r="A8" s="102"/>
      <c r="B8" s="104"/>
      <c r="C8" s="105"/>
      <c r="D8" s="99"/>
      <c r="E8" s="105"/>
      <c r="F8" s="99"/>
      <c r="G8" s="45" t="s">
        <v>14</v>
      </c>
      <c r="H8" s="45" t="s">
        <v>15</v>
      </c>
    </row>
    <row r="9" spans="1:8">
      <c r="A9" s="46" t="s">
        <v>16</v>
      </c>
      <c r="B9" s="47" t="s">
        <v>49</v>
      </c>
      <c r="C9" s="46"/>
      <c r="D9" s="48"/>
      <c r="E9" s="49"/>
      <c r="F9" s="25"/>
      <c r="G9" s="50"/>
      <c r="H9" s="50"/>
    </row>
    <row r="10" spans="1:8" s="26" customFormat="1">
      <c r="A10" s="51">
        <v>1</v>
      </c>
      <c r="B10" s="52" t="s">
        <v>50</v>
      </c>
      <c r="C10" s="51" t="s">
        <v>2</v>
      </c>
      <c r="D10" s="11">
        <f>D11+D12+D13</f>
        <v>15840</v>
      </c>
      <c r="E10" s="11">
        <f>'[1]KH 2024'!J12</f>
        <v>35239.83</v>
      </c>
      <c r="F10" s="11">
        <f>F11+F12+F13</f>
        <v>17070</v>
      </c>
      <c r="G10" s="53">
        <f>F10/D10*100</f>
        <v>107.76515151515152</v>
      </c>
      <c r="H10" s="53">
        <f>F10/E10*100</f>
        <v>48.439507228042814</v>
      </c>
    </row>
    <row r="11" spans="1:8">
      <c r="A11" s="31"/>
      <c r="B11" s="54" t="s">
        <v>17</v>
      </c>
      <c r="C11" s="31" t="s">
        <v>3</v>
      </c>
      <c r="D11" s="12">
        <f>'[1]6 th2023'!F11</f>
        <v>2110</v>
      </c>
      <c r="E11" s="55">
        <f>'[1]KH 2024'!J13</f>
        <v>3959.8</v>
      </c>
      <c r="F11" s="12">
        <f>F24</f>
        <v>2120</v>
      </c>
      <c r="G11" s="13">
        <f>F11/D11*100</f>
        <v>100.47393364928909</v>
      </c>
      <c r="H11" s="13">
        <f>F11/E11*100</f>
        <v>53.538057477650383</v>
      </c>
    </row>
    <row r="12" spans="1:8">
      <c r="A12" s="31"/>
      <c r="B12" s="54" t="s">
        <v>5</v>
      </c>
      <c r="C12" s="31" t="s">
        <v>3</v>
      </c>
      <c r="D12" s="12">
        <f>'[1]6 th2023'!F12</f>
        <v>6980</v>
      </c>
      <c r="E12" s="55">
        <f>'[1]KH 2024'!J14</f>
        <v>17690</v>
      </c>
      <c r="F12" s="12">
        <f>F66</f>
        <v>7410</v>
      </c>
      <c r="G12" s="13">
        <f>F12/D12*100</f>
        <v>106.16045845272207</v>
      </c>
      <c r="H12" s="13">
        <f>F12/E12*100</f>
        <v>41.888072357263987</v>
      </c>
    </row>
    <row r="13" spans="1:8">
      <c r="A13" s="31"/>
      <c r="B13" s="54" t="s">
        <v>6</v>
      </c>
      <c r="C13" s="31" t="s">
        <v>3</v>
      </c>
      <c r="D13" s="12">
        <f>'[1]6 th2023'!F13</f>
        <v>6750</v>
      </c>
      <c r="E13" s="55">
        <f>'[1]KH 2024'!J15</f>
        <v>13590.03</v>
      </c>
      <c r="F13" s="12">
        <f>F72</f>
        <v>7540</v>
      </c>
      <c r="G13" s="13">
        <f>F13/D13*100</f>
        <v>111.70370370370371</v>
      </c>
      <c r="H13" s="13">
        <f>F13/E13*100</f>
        <v>55.481849561774332</v>
      </c>
    </row>
    <row r="14" spans="1:8" s="26" customFormat="1">
      <c r="A14" s="36">
        <v>2</v>
      </c>
      <c r="B14" s="37" t="s">
        <v>18</v>
      </c>
      <c r="C14" s="36" t="s">
        <v>4</v>
      </c>
      <c r="D14" s="23">
        <f>'[1]6 th2023'!F14</f>
        <v>13.001605136436595</v>
      </c>
      <c r="E14" s="11" t="str">
        <f>'[1]KH 2024'!J16</f>
        <v>10 - 12,5</v>
      </c>
      <c r="F14" s="14">
        <f>F10/D10*100-100</f>
        <v>7.7651515151515156</v>
      </c>
      <c r="G14" s="56">
        <f>F14-D14</f>
        <v>-5.2364536212850794</v>
      </c>
      <c r="H14" s="57"/>
    </row>
    <row r="15" spans="1:8">
      <c r="A15" s="31"/>
      <c r="B15" s="32" t="s">
        <v>17</v>
      </c>
      <c r="C15" s="31" t="s">
        <v>3</v>
      </c>
      <c r="D15" s="13">
        <f>'[1]6 th2023'!F15</f>
        <v>1.8094089264173618</v>
      </c>
      <c r="E15" s="55" t="str">
        <f>'[1]KH 2024'!J17</f>
        <v>1,5-2,5</v>
      </c>
      <c r="F15" s="15">
        <f>F11/D11*100-100</f>
        <v>0.47393364928909421</v>
      </c>
      <c r="G15" s="13">
        <f>F15-D15</f>
        <v>-1.3354752771282676</v>
      </c>
      <c r="H15" s="40"/>
    </row>
    <row r="16" spans="1:8">
      <c r="A16" s="31"/>
      <c r="B16" s="32" t="s">
        <v>5</v>
      </c>
      <c r="C16" s="31" t="s">
        <v>3</v>
      </c>
      <c r="D16" s="13">
        <f>'[1]6 th2023'!F16</f>
        <v>21.391304347826079</v>
      </c>
      <c r="E16" s="55" t="str">
        <f>'[1]KH 2024'!J18</f>
        <v>11,6-14,5</v>
      </c>
      <c r="F16" s="15">
        <f>F12/D12*100-100</f>
        <v>6.160458452722068</v>
      </c>
      <c r="G16" s="13">
        <f t="shared" ref="G16:G21" si="0">F16-D16</f>
        <v>-15.230845895104011</v>
      </c>
      <c r="H16" s="40"/>
    </row>
    <row r="17" spans="1:8">
      <c r="A17" s="31"/>
      <c r="B17" s="32" t="s">
        <v>6</v>
      </c>
      <c r="C17" s="31" t="s">
        <v>3</v>
      </c>
      <c r="D17" s="13">
        <f>'[1]6 th2023'!F17</f>
        <v>8.9588377723971035</v>
      </c>
      <c r="E17" s="55" t="str">
        <f>'[1]KH 2024'!J19</f>
        <v>10,6-13,0</v>
      </c>
      <c r="F17" s="15">
        <f>F13/D13*100-100</f>
        <v>11.703703703703709</v>
      </c>
      <c r="G17" s="13">
        <f t="shared" si="0"/>
        <v>2.7448659313066059</v>
      </c>
      <c r="H17" s="40"/>
    </row>
    <row r="18" spans="1:8" s="26" customFormat="1">
      <c r="A18" s="36">
        <v>3</v>
      </c>
      <c r="B18" s="37" t="s">
        <v>19</v>
      </c>
      <c r="C18" s="36" t="s">
        <v>4</v>
      </c>
      <c r="D18" s="81">
        <f>D19+D20+D21</f>
        <v>100</v>
      </c>
      <c r="E18" s="82">
        <f>'[1]KH 2024'!J20</f>
        <v>100</v>
      </c>
      <c r="F18" s="81">
        <f>F19+F20+F21</f>
        <v>100</v>
      </c>
      <c r="G18" s="23">
        <f t="shared" si="0"/>
        <v>0</v>
      </c>
      <c r="H18" s="40"/>
    </row>
    <row r="19" spans="1:8">
      <c r="A19" s="31"/>
      <c r="B19" s="32" t="s">
        <v>17</v>
      </c>
      <c r="C19" s="31" t="s">
        <v>3</v>
      </c>
      <c r="D19" s="13">
        <f>D11/D10*100</f>
        <v>13.320707070707073</v>
      </c>
      <c r="E19" s="60">
        <f>'[1]KH 2024'!J21</f>
        <v>11.236717089724893</v>
      </c>
      <c r="F19" s="15">
        <f>F11/F10*100</f>
        <v>12.419449326303457</v>
      </c>
      <c r="G19" s="13">
        <f>F19-D19</f>
        <v>-0.90125774440361539</v>
      </c>
      <c r="H19" s="40"/>
    </row>
    <row r="20" spans="1:8">
      <c r="A20" s="31"/>
      <c r="B20" s="32" t="s">
        <v>5</v>
      </c>
      <c r="C20" s="31" t="s">
        <v>3</v>
      </c>
      <c r="D20" s="13">
        <f>D12/D10*100</f>
        <v>44.06565656565656</v>
      </c>
      <c r="E20" s="60">
        <f>'[1]KH 2024'!J22</f>
        <v>50.198880074052568</v>
      </c>
      <c r="F20" s="15">
        <f>F12/F10*100</f>
        <v>43.409490333919152</v>
      </c>
      <c r="G20" s="13">
        <f t="shared" si="0"/>
        <v>-0.65616623173740862</v>
      </c>
      <c r="H20" s="40"/>
    </row>
    <row r="21" spans="1:8">
      <c r="A21" s="31"/>
      <c r="B21" s="32" t="s">
        <v>6</v>
      </c>
      <c r="C21" s="31" t="s">
        <v>3</v>
      </c>
      <c r="D21" s="13">
        <f>D13/D10*100</f>
        <v>42.613636363636367</v>
      </c>
      <c r="E21" s="60">
        <f>'[1]KH 2024'!J23</f>
        <v>38.564402836222534</v>
      </c>
      <c r="F21" s="15">
        <f>F13/F10*100</f>
        <v>44.171060339777384</v>
      </c>
      <c r="G21" s="13">
        <f t="shared" si="0"/>
        <v>1.5574239761410169</v>
      </c>
      <c r="H21" s="40"/>
    </row>
    <row r="22" spans="1:8" s="26" customFormat="1" ht="31.5">
      <c r="A22" s="36">
        <v>4</v>
      </c>
      <c r="B22" s="37" t="s">
        <v>51</v>
      </c>
      <c r="C22" s="36" t="s">
        <v>2</v>
      </c>
      <c r="D22" s="16">
        <f>'[1]6 th2023'!F22</f>
        <v>4220.26</v>
      </c>
      <c r="E22" s="16">
        <f>'[1]KH 2024'!J24</f>
        <v>9500</v>
      </c>
      <c r="F22" s="16">
        <f>F68+1090</f>
        <v>4270.3</v>
      </c>
      <c r="G22" s="23">
        <f>F22/D22*100</f>
        <v>101.18570893736405</v>
      </c>
      <c r="H22" s="23">
        <f>F22/E22*100</f>
        <v>44.950526315789475</v>
      </c>
    </row>
    <row r="23" spans="1:8">
      <c r="A23" s="36">
        <v>5</v>
      </c>
      <c r="B23" s="37" t="s">
        <v>20</v>
      </c>
      <c r="C23" s="36"/>
      <c r="D23" s="12"/>
      <c r="E23" s="23"/>
      <c r="F23" s="12"/>
      <c r="G23" s="23"/>
      <c r="H23" s="23"/>
    </row>
    <row r="24" spans="1:8" s="26" customFormat="1">
      <c r="A24" s="36"/>
      <c r="B24" s="37" t="s">
        <v>52</v>
      </c>
      <c r="C24" s="36" t="s">
        <v>2</v>
      </c>
      <c r="D24" s="16">
        <f>D25+D51+D56</f>
        <v>2133</v>
      </c>
      <c r="E24" s="16">
        <f>E11</f>
        <v>3959.8</v>
      </c>
      <c r="F24" s="16">
        <f>F25+F51+F56</f>
        <v>2120</v>
      </c>
      <c r="G24" s="23">
        <f>F24/D24*100</f>
        <v>99.390529770276601</v>
      </c>
      <c r="H24" s="23">
        <f>F24/E24*100</f>
        <v>53.538057477650383</v>
      </c>
    </row>
    <row r="25" spans="1:8" s="26" customFormat="1">
      <c r="A25" s="36"/>
      <c r="B25" s="37" t="s">
        <v>53</v>
      </c>
      <c r="C25" s="36" t="s">
        <v>3</v>
      </c>
      <c r="D25" s="12">
        <f>'[1]6 th2023'!F25+23</f>
        <v>527</v>
      </c>
      <c r="E25" s="23"/>
      <c r="F25" s="16">
        <f>249+17+199+25</f>
        <v>490</v>
      </c>
      <c r="G25" s="23">
        <f>F25/D25*100</f>
        <v>92.979127134724862</v>
      </c>
      <c r="H25" s="23"/>
    </row>
    <row r="26" spans="1:8">
      <c r="A26" s="31"/>
      <c r="B26" s="32" t="s">
        <v>54</v>
      </c>
      <c r="C26" s="31" t="s">
        <v>23</v>
      </c>
      <c r="D26" s="12">
        <f>'[1]6 th2023'!F26</f>
        <v>32215.74</v>
      </c>
      <c r="E26" s="12">
        <f>'[1]KH 2024'!J46</f>
        <v>60565</v>
      </c>
      <c r="F26" s="12">
        <f>F27+F28</f>
        <v>33196.400000000001</v>
      </c>
      <c r="G26" s="13">
        <f>F26/D26*100</f>
        <v>103.04403996307394</v>
      </c>
      <c r="H26" s="13">
        <f t="shared" ref="H26:H31" si="1">F26/E26*100</f>
        <v>54.811194584330892</v>
      </c>
    </row>
    <row r="27" spans="1:8">
      <c r="A27" s="31"/>
      <c r="B27" s="58" t="s">
        <v>115</v>
      </c>
      <c r="C27" s="31" t="s">
        <v>3</v>
      </c>
      <c r="D27" s="12">
        <f>'[1]6 th2023'!F27</f>
        <v>31119.54</v>
      </c>
      <c r="E27" s="12">
        <f>'[1]KH 2024'!J47</f>
        <v>58500</v>
      </c>
      <c r="F27" s="12">
        <f>F32</f>
        <v>32113.4</v>
      </c>
      <c r="G27" s="13">
        <f>F27/D27*100</f>
        <v>103.19368473955592</v>
      </c>
      <c r="H27" s="13">
        <f t="shared" si="1"/>
        <v>54.894700854700865</v>
      </c>
    </row>
    <row r="28" spans="1:8">
      <c r="A28" s="31"/>
      <c r="B28" s="58" t="s">
        <v>116</v>
      </c>
      <c r="C28" s="31" t="s">
        <v>3</v>
      </c>
      <c r="D28" s="12">
        <f>'[1]6 th2023'!F28</f>
        <v>1095.2</v>
      </c>
      <c r="E28" s="12">
        <f>'[1]KH 2024'!J48</f>
        <v>2065</v>
      </c>
      <c r="F28" s="12">
        <f>F35</f>
        <v>1083</v>
      </c>
      <c r="G28" s="13">
        <f>F28/D28*100</f>
        <v>98.886048210372536</v>
      </c>
      <c r="H28" s="13">
        <f t="shared" si="1"/>
        <v>52.445520581113804</v>
      </c>
    </row>
    <row r="29" spans="1:8" s="26" customFormat="1">
      <c r="A29" s="36"/>
      <c r="B29" s="37" t="s">
        <v>55</v>
      </c>
      <c r="C29" s="36"/>
      <c r="D29" s="12"/>
      <c r="E29" s="23"/>
      <c r="F29" s="16"/>
      <c r="G29" s="23"/>
      <c r="H29" s="23"/>
    </row>
    <row r="30" spans="1:8" s="27" customFormat="1">
      <c r="A30" s="31"/>
      <c r="B30" s="32" t="s">
        <v>117</v>
      </c>
      <c r="C30" s="31" t="s">
        <v>21</v>
      </c>
      <c r="D30" s="12">
        <f>'[1]6 th2023'!F30</f>
        <v>5347</v>
      </c>
      <c r="E30" s="12">
        <f>'[1]KH 2024'!J50</f>
        <v>10000</v>
      </c>
      <c r="F30" s="17">
        <v>5308</v>
      </c>
      <c r="G30" s="22">
        <f t="shared" ref="G30:G47" si="2">F30/D30*100</f>
        <v>99.270619038713292</v>
      </c>
      <c r="H30" s="13">
        <f t="shared" si="1"/>
        <v>53.080000000000005</v>
      </c>
    </row>
    <row r="31" spans="1:8">
      <c r="A31" s="31"/>
      <c r="B31" s="58" t="s">
        <v>56</v>
      </c>
      <c r="C31" s="31" t="s">
        <v>57</v>
      </c>
      <c r="D31" s="13">
        <f>'[1]6 th2023'!F31</f>
        <v>58.2</v>
      </c>
      <c r="E31" s="13">
        <f>'[1]KH 2024'!J51</f>
        <v>58.5</v>
      </c>
      <c r="F31" s="18">
        <v>60.5</v>
      </c>
      <c r="G31" s="13">
        <f t="shared" si="2"/>
        <v>103.95189003436425</v>
      </c>
      <c r="H31" s="13">
        <f t="shared" si="1"/>
        <v>103.41880341880344</v>
      </c>
    </row>
    <row r="32" spans="1:8">
      <c r="A32" s="31"/>
      <c r="B32" s="58" t="s">
        <v>58</v>
      </c>
      <c r="C32" s="31" t="s">
        <v>23</v>
      </c>
      <c r="D32" s="12">
        <f>'[1]6 th2023'!F32</f>
        <v>31119.54</v>
      </c>
      <c r="E32" s="12">
        <f>'[1]KH 2024'!J52</f>
        <v>58500</v>
      </c>
      <c r="F32" s="17">
        <f>+F30*F31/10</f>
        <v>32113.4</v>
      </c>
      <c r="G32" s="13">
        <f t="shared" si="2"/>
        <v>103.19368473955592</v>
      </c>
      <c r="H32" s="13">
        <f>F32/E32*100</f>
        <v>54.894700854700865</v>
      </c>
    </row>
    <row r="33" spans="1:8">
      <c r="A33" s="31"/>
      <c r="B33" s="32" t="s">
        <v>59</v>
      </c>
      <c r="C33" s="31" t="s">
        <v>21</v>
      </c>
      <c r="D33" s="12">
        <f>'[1]6 th2023'!F33</f>
        <v>185</v>
      </c>
      <c r="E33" s="12">
        <f>'[1]KH 2024'!J53</f>
        <v>350</v>
      </c>
      <c r="F33" s="17">
        <v>180</v>
      </c>
      <c r="G33" s="13">
        <f t="shared" si="2"/>
        <v>97.297297297297305</v>
      </c>
      <c r="H33" s="13">
        <f>F33/E33*100</f>
        <v>51.428571428571423</v>
      </c>
    </row>
    <row r="34" spans="1:8">
      <c r="A34" s="31"/>
      <c r="B34" s="58" t="s">
        <v>56</v>
      </c>
      <c r="C34" s="31" t="s">
        <v>57</v>
      </c>
      <c r="D34" s="13">
        <f>'[1]6 th2023'!F34</f>
        <v>59.2</v>
      </c>
      <c r="E34" s="12">
        <f>'[1]KH 2024'!J54</f>
        <v>59</v>
      </c>
      <c r="F34" s="18">
        <v>60</v>
      </c>
      <c r="G34" s="12">
        <f>F34/D34*100</f>
        <v>101.35135135135134</v>
      </c>
      <c r="H34" s="13">
        <f>F34/E34*100</f>
        <v>101.69491525423729</v>
      </c>
    </row>
    <row r="35" spans="1:8">
      <c r="A35" s="31"/>
      <c r="B35" s="58" t="s">
        <v>58</v>
      </c>
      <c r="C35" s="31" t="s">
        <v>23</v>
      </c>
      <c r="D35" s="12">
        <f>'[1]6 th2023'!F35</f>
        <v>1095.2</v>
      </c>
      <c r="E35" s="12">
        <f>'[1]KH 2024'!J55</f>
        <v>2065</v>
      </c>
      <c r="F35" s="17">
        <f>+F33*F34/10+3</f>
        <v>1083</v>
      </c>
      <c r="G35" s="13">
        <f>F35/D35*100</f>
        <v>98.886048210372536</v>
      </c>
      <c r="H35" s="13">
        <f>F35/E35*100</f>
        <v>52.445520581113804</v>
      </c>
    </row>
    <row r="36" spans="1:8">
      <c r="A36" s="31"/>
      <c r="B36" s="32" t="s">
        <v>61</v>
      </c>
      <c r="C36" s="31" t="s">
        <v>21</v>
      </c>
      <c r="D36" s="12">
        <f>'[1]6 th2023'!F39</f>
        <v>390</v>
      </c>
      <c r="E36" s="12">
        <f>'[1]KH 2024'!J59</f>
        <v>700</v>
      </c>
      <c r="F36" s="17">
        <v>410</v>
      </c>
      <c r="G36" s="13">
        <f t="shared" si="2"/>
        <v>105.12820512820514</v>
      </c>
      <c r="H36" s="13">
        <f t="shared" ref="H36:H47" si="3">F36/E36*100</f>
        <v>58.571428571428577</v>
      </c>
    </row>
    <row r="37" spans="1:8">
      <c r="A37" s="31"/>
      <c r="B37" s="58" t="s">
        <v>56</v>
      </c>
      <c r="C37" s="31" t="s">
        <v>57</v>
      </c>
      <c r="D37" s="13">
        <f>'[1]6 th2023'!F40</f>
        <v>20</v>
      </c>
      <c r="E37" s="12">
        <f>'[1]KH 2024'!J60</f>
        <v>22</v>
      </c>
      <c r="F37" s="18">
        <v>22.2</v>
      </c>
      <c r="G37" s="12">
        <f t="shared" si="2"/>
        <v>110.99999999999999</v>
      </c>
      <c r="H37" s="13">
        <f t="shared" si="3"/>
        <v>100.90909090909091</v>
      </c>
    </row>
    <row r="38" spans="1:8">
      <c r="A38" s="31"/>
      <c r="B38" s="58" t="s">
        <v>58</v>
      </c>
      <c r="C38" s="31" t="s">
        <v>23</v>
      </c>
      <c r="D38" s="12">
        <f>'[1]6 th2023'!F41</f>
        <v>780</v>
      </c>
      <c r="E38" s="12">
        <f>'[1]KH 2024'!J61</f>
        <v>1540</v>
      </c>
      <c r="F38" s="17">
        <f>+F36*F37/10+1</f>
        <v>911.2</v>
      </c>
      <c r="G38" s="13">
        <f t="shared" si="2"/>
        <v>116.82051282051282</v>
      </c>
      <c r="H38" s="13">
        <f t="shared" si="3"/>
        <v>59.168831168831169</v>
      </c>
    </row>
    <row r="39" spans="1:8">
      <c r="A39" s="31"/>
      <c r="B39" s="32" t="s">
        <v>62</v>
      </c>
      <c r="C39" s="31" t="s">
        <v>21</v>
      </c>
      <c r="D39" s="13">
        <f>'[1]6 th2023'!F42</f>
        <v>11.9</v>
      </c>
      <c r="E39" s="12">
        <f>'[1]KH 2024'!J62</f>
        <v>30</v>
      </c>
      <c r="F39" s="13">
        <v>15.7</v>
      </c>
      <c r="G39" s="13">
        <f t="shared" si="2"/>
        <v>131.9327731092437</v>
      </c>
      <c r="H39" s="13">
        <f t="shared" si="3"/>
        <v>52.333333333333329</v>
      </c>
    </row>
    <row r="40" spans="1:8">
      <c r="A40" s="31"/>
      <c r="B40" s="58" t="s">
        <v>56</v>
      </c>
      <c r="C40" s="31" t="s">
        <v>57</v>
      </c>
      <c r="D40" s="13">
        <f>'[1]6 th2023'!F43</f>
        <v>15.04</v>
      </c>
      <c r="E40" s="12">
        <f>'[1]KH 2024'!J63</f>
        <v>18</v>
      </c>
      <c r="F40" s="13">
        <v>15.8</v>
      </c>
      <c r="G40" s="13">
        <f>F40/D40*100</f>
        <v>105.05319148936172</v>
      </c>
      <c r="H40" s="13">
        <f>F40/E40*100</f>
        <v>87.777777777777771</v>
      </c>
    </row>
    <row r="41" spans="1:8">
      <c r="A41" s="31"/>
      <c r="B41" s="58" t="s">
        <v>58</v>
      </c>
      <c r="C41" s="31" t="s">
        <v>23</v>
      </c>
      <c r="D41" s="13">
        <f>'[1]6 th2023'!F44</f>
        <v>17.899999999999999</v>
      </c>
      <c r="E41" s="12">
        <f>'[1]KH 2024'!J64</f>
        <v>54</v>
      </c>
      <c r="F41" s="17">
        <f>+F39*F40/10</f>
        <v>24.806000000000001</v>
      </c>
      <c r="G41" s="13">
        <f>F41/D41*100</f>
        <v>138.5810055865922</v>
      </c>
      <c r="H41" s="13">
        <f>F41/E41*100</f>
        <v>45.937037037037037</v>
      </c>
    </row>
    <row r="42" spans="1:8">
      <c r="A42" s="31"/>
      <c r="B42" s="32" t="s">
        <v>63</v>
      </c>
      <c r="C42" s="31" t="s">
        <v>21</v>
      </c>
      <c r="D42" s="13">
        <f>'[1]6 th2023'!F45</f>
        <v>554.5</v>
      </c>
      <c r="E42" s="12">
        <f>'[1]KH 2024'!J65</f>
        <v>1050</v>
      </c>
      <c r="F42" s="13">
        <v>515.20000000000005</v>
      </c>
      <c r="G42" s="13">
        <f t="shared" si="2"/>
        <v>92.912533814247084</v>
      </c>
      <c r="H42" s="13">
        <f t="shared" si="3"/>
        <v>49.06666666666667</v>
      </c>
    </row>
    <row r="43" spans="1:8">
      <c r="A43" s="31"/>
      <c r="B43" s="58" t="s">
        <v>56</v>
      </c>
      <c r="C43" s="31" t="s">
        <v>60</v>
      </c>
      <c r="D43" s="13">
        <f>'[1]6 th2023'!F46</f>
        <v>235.88818755635708</v>
      </c>
      <c r="E43" s="12">
        <f>'[1]KH 2024'!J66</f>
        <v>220</v>
      </c>
      <c r="F43" s="28">
        <f>F44/F42*10</f>
        <v>256.98757763975152</v>
      </c>
      <c r="G43" s="12">
        <f>F43/D43*100</f>
        <v>108.94465734039925</v>
      </c>
      <c r="H43" s="13">
        <f>F43/E43*100</f>
        <v>116.81253529079613</v>
      </c>
    </row>
    <row r="44" spans="1:8">
      <c r="A44" s="31"/>
      <c r="B44" s="58" t="s">
        <v>58</v>
      </c>
      <c r="C44" s="31" t="s">
        <v>23</v>
      </c>
      <c r="D44" s="12">
        <f>'[1]6 th2023'!F47</f>
        <v>13080</v>
      </c>
      <c r="E44" s="12">
        <f>'[1]KH 2024'!J67</f>
        <v>23100</v>
      </c>
      <c r="F44" s="12">
        <v>13240</v>
      </c>
      <c r="G44" s="12">
        <f t="shared" si="2"/>
        <v>101.22324159021407</v>
      </c>
      <c r="H44" s="13">
        <f t="shared" si="3"/>
        <v>57.316017316017323</v>
      </c>
    </row>
    <row r="45" spans="1:8">
      <c r="A45" s="31"/>
      <c r="B45" s="32" t="s">
        <v>64</v>
      </c>
      <c r="C45" s="31" t="s">
        <v>22</v>
      </c>
      <c r="D45" s="12">
        <f>'[1]6 th2023'!F48</f>
        <v>48822</v>
      </c>
      <c r="E45" s="12">
        <f>E46+E47+E49</f>
        <v>51200</v>
      </c>
      <c r="F45" s="12">
        <f>F46+F47+F49</f>
        <v>48063</v>
      </c>
      <c r="G45" s="13">
        <f t="shared" si="2"/>
        <v>98.445372987587561</v>
      </c>
      <c r="H45" s="13">
        <f t="shared" si="3"/>
        <v>93.873046875</v>
      </c>
    </row>
    <row r="46" spans="1:8">
      <c r="A46" s="31"/>
      <c r="B46" s="58" t="s">
        <v>65</v>
      </c>
      <c r="C46" s="31" t="s">
        <v>22</v>
      </c>
      <c r="D46" s="12">
        <f>'[1]6 th2023'!F49</f>
        <v>902</v>
      </c>
      <c r="E46" s="12">
        <f>'[1]KH 2024'!J68</f>
        <v>1000</v>
      </c>
      <c r="F46" s="12">
        <v>897</v>
      </c>
      <c r="G46" s="12">
        <f t="shared" si="2"/>
        <v>99.445676274944574</v>
      </c>
      <c r="H46" s="13">
        <f t="shared" si="3"/>
        <v>89.7</v>
      </c>
    </row>
    <row r="47" spans="1:8">
      <c r="A47" s="31"/>
      <c r="B47" s="58" t="s">
        <v>66</v>
      </c>
      <c r="C47" s="31" t="s">
        <v>22</v>
      </c>
      <c r="D47" s="12">
        <f>'[1]6 th2023'!F50</f>
        <v>36012</v>
      </c>
      <c r="E47" s="12">
        <f>'[1]KH 2024'!J69</f>
        <v>36000</v>
      </c>
      <c r="F47" s="12">
        <v>35978</v>
      </c>
      <c r="G47" s="13">
        <f t="shared" si="2"/>
        <v>99.905587026546698</v>
      </c>
      <c r="H47" s="13">
        <f t="shared" si="3"/>
        <v>99.938888888888883</v>
      </c>
    </row>
    <row r="48" spans="1:8">
      <c r="A48" s="31"/>
      <c r="B48" s="58" t="s">
        <v>67</v>
      </c>
      <c r="C48" s="31" t="s">
        <v>4</v>
      </c>
      <c r="D48" s="13">
        <f>'[1]6 th2023'!F51</f>
        <v>96</v>
      </c>
      <c r="E48" s="13">
        <f>'[1]KH 2024'!J70</f>
        <v>96</v>
      </c>
      <c r="F48" s="13">
        <v>96</v>
      </c>
      <c r="G48" s="13">
        <f>F48-D48</f>
        <v>0</v>
      </c>
      <c r="H48" s="13">
        <f>F48-E48</f>
        <v>0</v>
      </c>
    </row>
    <row r="49" spans="1:8">
      <c r="A49" s="31"/>
      <c r="B49" s="58" t="s">
        <v>68</v>
      </c>
      <c r="C49" s="31" t="s">
        <v>22</v>
      </c>
      <c r="D49" s="12">
        <f>'[1]6 th2023'!F52</f>
        <v>11908</v>
      </c>
      <c r="E49" s="12">
        <f>'[1]KH 2024'!J71</f>
        <v>14200</v>
      </c>
      <c r="F49" s="12">
        <v>11188</v>
      </c>
      <c r="G49" s="13">
        <f>F49/D49*100</f>
        <v>93.953644608666437</v>
      </c>
      <c r="H49" s="13">
        <f>F49/E49*100</f>
        <v>78.788732394366207</v>
      </c>
    </row>
    <row r="50" spans="1:8">
      <c r="A50" s="31"/>
      <c r="B50" s="32" t="s">
        <v>69</v>
      </c>
      <c r="C50" s="31" t="s">
        <v>23</v>
      </c>
      <c r="D50" s="12">
        <f>'[1]6 th2023'!F53</f>
        <v>3843</v>
      </c>
      <c r="E50" s="12">
        <f>'[1]KH 2024'!J72</f>
        <v>6700</v>
      </c>
      <c r="F50" s="12">
        <v>3790</v>
      </c>
      <c r="G50" s="13">
        <f>F50/D50*100</f>
        <v>98.620869112672395</v>
      </c>
      <c r="H50" s="13">
        <f>F50/E50*100</f>
        <v>56.567164179104481</v>
      </c>
    </row>
    <row r="51" spans="1:8" s="26" customFormat="1">
      <c r="A51" s="36"/>
      <c r="B51" s="37" t="s">
        <v>70</v>
      </c>
      <c r="C51" s="36" t="s">
        <v>2</v>
      </c>
      <c r="D51" s="16">
        <f>'[1]6 th2023'!F54</f>
        <v>35</v>
      </c>
      <c r="E51" s="23"/>
      <c r="F51" s="16">
        <v>37</v>
      </c>
      <c r="G51" s="23">
        <f>F51/D51*100</f>
        <v>105.71428571428572</v>
      </c>
      <c r="H51" s="23">
        <f>F51-E51</f>
        <v>37</v>
      </c>
    </row>
    <row r="52" spans="1:8">
      <c r="A52" s="31"/>
      <c r="B52" s="32" t="s">
        <v>71</v>
      </c>
      <c r="C52" s="31" t="s">
        <v>72</v>
      </c>
      <c r="D52" s="12">
        <f>'[1]6 th2023'!F55</f>
        <v>270</v>
      </c>
      <c r="E52" s="12">
        <f>'[1]KH 2024'!J74</f>
        <v>950</v>
      </c>
      <c r="F52" s="12">
        <v>250</v>
      </c>
      <c r="G52" s="12">
        <f>F52/D52*100</f>
        <v>92.592592592592595</v>
      </c>
      <c r="H52" s="13">
        <f>F52/E52*100</f>
        <v>26.315789473684209</v>
      </c>
    </row>
    <row r="53" spans="1:8">
      <c r="A53" s="31"/>
      <c r="B53" s="59" t="s">
        <v>73</v>
      </c>
      <c r="C53" s="31"/>
      <c r="D53" s="12"/>
      <c r="E53" s="13"/>
      <c r="F53" s="12"/>
      <c r="G53" s="13"/>
      <c r="H53" s="13"/>
    </row>
    <row r="54" spans="1:8">
      <c r="A54" s="31"/>
      <c r="B54" s="58" t="s">
        <v>74</v>
      </c>
      <c r="C54" s="31" t="s">
        <v>3</v>
      </c>
      <c r="D54" s="12">
        <f>'[1]6 th2023'!F57</f>
        <v>270</v>
      </c>
      <c r="E54" s="12">
        <f>'[1]KH 2024'!J75</f>
        <v>950</v>
      </c>
      <c r="F54" s="12">
        <v>250</v>
      </c>
      <c r="G54" s="12">
        <f>F54/D54*100</f>
        <v>92.592592592592595</v>
      </c>
      <c r="H54" s="13">
        <f>F54/E54*100</f>
        <v>26.315789473684209</v>
      </c>
    </row>
    <row r="55" spans="1:8">
      <c r="A55" s="31"/>
      <c r="B55" s="32" t="s">
        <v>75</v>
      </c>
      <c r="C55" s="31" t="s">
        <v>4</v>
      </c>
      <c r="D55" s="13">
        <f>'[1]6 th2023'!F58</f>
        <v>42</v>
      </c>
      <c r="E55" s="13">
        <f>'[1]KH 2024'!J76</f>
        <v>42</v>
      </c>
      <c r="F55" s="22">
        <v>42.15</v>
      </c>
      <c r="G55" s="13">
        <f>F55-D55</f>
        <v>0.14999999999999858</v>
      </c>
      <c r="H55" s="13">
        <f>F55/E55*100</f>
        <v>100.35714285714286</v>
      </c>
    </row>
    <row r="56" spans="1:8" s="26" customFormat="1">
      <c r="A56" s="36"/>
      <c r="B56" s="37" t="s">
        <v>76</v>
      </c>
      <c r="C56" s="36" t="s">
        <v>2</v>
      </c>
      <c r="D56" s="16">
        <f>'[1]6 th2023'!F59</f>
        <v>1571</v>
      </c>
      <c r="E56" s="23"/>
      <c r="F56" s="42">
        <v>1593</v>
      </c>
      <c r="G56" s="23">
        <f t="shared" ref="G56:G62" si="4">F56/D56*100</f>
        <v>101.40038192234246</v>
      </c>
      <c r="H56" s="23" t="s">
        <v>77</v>
      </c>
    </row>
    <row r="57" spans="1:8">
      <c r="A57" s="31"/>
      <c r="B57" s="32" t="s">
        <v>78</v>
      </c>
      <c r="C57" s="31" t="s">
        <v>23</v>
      </c>
      <c r="D57" s="12">
        <f>'[1]6 th2023'!F60</f>
        <v>54080</v>
      </c>
      <c r="E57" s="12">
        <f>E58+E59</f>
        <v>102900</v>
      </c>
      <c r="F57" s="12">
        <f>F58+F59</f>
        <v>54350</v>
      </c>
      <c r="G57" s="13">
        <f t="shared" si="4"/>
        <v>100.49926035502959</v>
      </c>
      <c r="H57" s="13">
        <f t="shared" ref="H57:H62" si="5">F57/E57*100</f>
        <v>52.818270165208936</v>
      </c>
    </row>
    <row r="58" spans="1:8">
      <c r="A58" s="31"/>
      <c r="B58" s="32" t="s">
        <v>79</v>
      </c>
      <c r="C58" s="31" t="s">
        <v>23</v>
      </c>
      <c r="D58" s="12">
        <f>'[1]6 th2023'!F61</f>
        <v>52690</v>
      </c>
      <c r="E58" s="12">
        <f>'[1]KH 2024'!J78</f>
        <v>98500</v>
      </c>
      <c r="F58" s="12">
        <v>53250</v>
      </c>
      <c r="G58" s="13">
        <f t="shared" si="4"/>
        <v>101.06282026950086</v>
      </c>
      <c r="H58" s="13">
        <f t="shared" si="5"/>
        <v>54.060913705583758</v>
      </c>
    </row>
    <row r="59" spans="1:8">
      <c r="A59" s="31"/>
      <c r="B59" s="32" t="s">
        <v>7</v>
      </c>
      <c r="C59" s="31" t="s">
        <v>3</v>
      </c>
      <c r="D59" s="12">
        <f>'[1]6 th2023'!F62</f>
        <v>1390</v>
      </c>
      <c r="E59" s="12">
        <f>'[1]KH 2024'!J79</f>
        <v>4400</v>
      </c>
      <c r="F59" s="12">
        <v>1100</v>
      </c>
      <c r="G59" s="13">
        <f t="shared" si="4"/>
        <v>79.136690647482013</v>
      </c>
      <c r="H59" s="13">
        <f t="shared" si="5"/>
        <v>25</v>
      </c>
    </row>
    <row r="60" spans="1:8">
      <c r="A60" s="31"/>
      <c r="B60" s="32" t="s">
        <v>126</v>
      </c>
      <c r="C60" s="31" t="s">
        <v>3</v>
      </c>
      <c r="D60" s="12">
        <f>'[1]6 th2023'!F63</f>
        <v>690</v>
      </c>
      <c r="E60" s="12">
        <f>'[1]KH 2024'!J80</f>
        <v>2200</v>
      </c>
      <c r="F60" s="12">
        <v>640</v>
      </c>
      <c r="G60" s="13">
        <f t="shared" si="4"/>
        <v>92.753623188405797</v>
      </c>
      <c r="H60" s="13">
        <f t="shared" si="5"/>
        <v>29.09090909090909</v>
      </c>
    </row>
    <row r="61" spans="1:8">
      <c r="A61" s="31"/>
      <c r="B61" s="32" t="s">
        <v>80</v>
      </c>
      <c r="C61" s="31" t="s">
        <v>21</v>
      </c>
      <c r="D61" s="12">
        <f>'[1]6 th2023'!F64</f>
        <v>487</v>
      </c>
      <c r="E61" s="12">
        <f>'[1]KH 2024'!J81</f>
        <v>498</v>
      </c>
      <c r="F61" s="12">
        <v>334</v>
      </c>
      <c r="G61" s="13">
        <f t="shared" si="4"/>
        <v>68.583162217659137</v>
      </c>
      <c r="H61" s="13">
        <f t="shared" si="5"/>
        <v>67.068273092369481</v>
      </c>
    </row>
    <row r="62" spans="1:8">
      <c r="A62" s="31"/>
      <c r="B62" s="32" t="s">
        <v>126</v>
      </c>
      <c r="C62" s="31" t="s">
        <v>3</v>
      </c>
      <c r="D62" s="12">
        <f>'[1]6 th2023'!F65</f>
        <v>110</v>
      </c>
      <c r="E62" s="12">
        <f>'[1]KH 2024'!J82</f>
        <v>105</v>
      </c>
      <c r="F62" s="12">
        <v>90</v>
      </c>
      <c r="G62" s="12">
        <f t="shared" si="4"/>
        <v>81.818181818181827</v>
      </c>
      <c r="H62" s="13">
        <f t="shared" si="5"/>
        <v>85.714285714285708</v>
      </c>
    </row>
    <row r="63" spans="1:8" s="26" customFormat="1">
      <c r="A63" s="36"/>
      <c r="B63" s="37" t="s">
        <v>81</v>
      </c>
      <c r="C63" s="36"/>
      <c r="D63" s="12"/>
      <c r="E63" s="16"/>
      <c r="F63" s="16"/>
      <c r="G63" s="23"/>
      <c r="H63" s="13"/>
    </row>
    <row r="64" spans="1:8" s="30" customFormat="1">
      <c r="A64" s="31"/>
      <c r="B64" s="32" t="s">
        <v>82</v>
      </c>
      <c r="C64" s="31" t="s">
        <v>21</v>
      </c>
      <c r="D64" s="12">
        <f>'[1]6 th2023'!F67</f>
        <v>6200</v>
      </c>
      <c r="E64" s="12">
        <f>'[1]KH 2024'!J87</f>
        <v>6000</v>
      </c>
      <c r="F64" s="12">
        <v>6000</v>
      </c>
      <c r="G64" s="22">
        <f t="shared" ref="G64:G72" si="6">F64/D64*100</f>
        <v>96.774193548387103</v>
      </c>
      <c r="H64" s="13">
        <f>F64/E64*100</f>
        <v>100</v>
      </c>
    </row>
    <row r="65" spans="1:8" s="30" customFormat="1" ht="31.5">
      <c r="A65" s="31"/>
      <c r="B65" s="32" t="s">
        <v>127</v>
      </c>
      <c r="C65" s="31" t="s">
        <v>3</v>
      </c>
      <c r="D65" s="12">
        <v>5000</v>
      </c>
      <c r="E65" s="12">
        <f>'[1]KH 2024'!J88</f>
        <v>5050</v>
      </c>
      <c r="F65" s="12">
        <v>5050</v>
      </c>
      <c r="G65" s="22">
        <f t="shared" si="6"/>
        <v>101</v>
      </c>
      <c r="H65" s="13">
        <f>F65/E65*100</f>
        <v>100</v>
      </c>
    </row>
    <row r="66" spans="1:8" s="26" customFormat="1">
      <c r="A66" s="36"/>
      <c r="B66" s="37" t="s">
        <v>83</v>
      </c>
      <c r="C66" s="36" t="s">
        <v>2</v>
      </c>
      <c r="D66" s="16">
        <f>D12</f>
        <v>6980</v>
      </c>
      <c r="E66" s="16">
        <f>'[1]KH 2024'!J14</f>
        <v>17690</v>
      </c>
      <c r="F66" s="16">
        <f>1350+6060</f>
        <v>7410</v>
      </c>
      <c r="G66" s="23">
        <f t="shared" si="6"/>
        <v>106.16045845272207</v>
      </c>
      <c r="H66" s="23">
        <f>F66/E66*100</f>
        <v>41.888072357263987</v>
      </c>
    </row>
    <row r="67" spans="1:8">
      <c r="A67" s="31"/>
      <c r="B67" s="58" t="s">
        <v>84</v>
      </c>
      <c r="C67" s="31" t="s">
        <v>2</v>
      </c>
      <c r="D67" s="12">
        <f>'[1]6 th2023'!F70</f>
        <v>3929.74</v>
      </c>
      <c r="E67" s="12">
        <v>7650</v>
      </c>
      <c r="F67" s="12">
        <f>F66*57%+6</f>
        <v>4229.7</v>
      </c>
      <c r="G67" s="13">
        <f>F67/D67*100</f>
        <v>107.63307496170231</v>
      </c>
      <c r="H67" s="13">
        <f>F67/E67*100</f>
        <v>55.290196078431379</v>
      </c>
    </row>
    <row r="68" spans="1:8">
      <c r="A68" s="31"/>
      <c r="B68" s="32" t="s">
        <v>46</v>
      </c>
      <c r="C68" s="31" t="s">
        <v>2</v>
      </c>
      <c r="D68" s="12">
        <f>'[1]6 th2023'!F71</f>
        <v>3050.26</v>
      </c>
      <c r="E68" s="29">
        <v>10040</v>
      </c>
      <c r="F68" s="29">
        <f>F66-F67</f>
        <v>3180.3</v>
      </c>
      <c r="G68" s="13">
        <f t="shared" si="6"/>
        <v>104.26324313337223</v>
      </c>
      <c r="H68" s="13">
        <f t="shared" ref="H68" si="7">F68/E68*100</f>
        <v>31.676294820717132</v>
      </c>
    </row>
    <row r="69" spans="1:8" s="35" customFormat="1">
      <c r="A69" s="31"/>
      <c r="B69" s="32" t="s">
        <v>85</v>
      </c>
      <c r="C69" s="31" t="s">
        <v>3</v>
      </c>
      <c r="D69" s="33">
        <f>+D70+D71</f>
        <v>83.536000000000001</v>
      </c>
      <c r="E69" s="34">
        <f>+E70+E71</f>
        <v>168.50200000000001</v>
      </c>
      <c r="F69" s="34">
        <f>F70+F71</f>
        <v>76.331000000000003</v>
      </c>
      <c r="G69" s="13">
        <f>F69/D69*100</f>
        <v>91.374976058226395</v>
      </c>
      <c r="H69" s="13">
        <f>F69/E69*100</f>
        <v>45.299759053305003</v>
      </c>
    </row>
    <row r="70" spans="1:8" s="35" customFormat="1">
      <c r="A70" s="31"/>
      <c r="B70" s="32" t="s">
        <v>24</v>
      </c>
      <c r="C70" s="31" t="s">
        <v>3</v>
      </c>
      <c r="D70" s="33">
        <v>30.984999999999999</v>
      </c>
      <c r="E70" s="34">
        <v>69.2</v>
      </c>
      <c r="F70" s="34">
        <v>24.85</v>
      </c>
      <c r="G70" s="13">
        <f t="shared" si="6"/>
        <v>80.20009682104245</v>
      </c>
      <c r="H70" s="13">
        <f>F70/E70*100</f>
        <v>35.910404624277461</v>
      </c>
    </row>
    <row r="71" spans="1:8" s="35" customFormat="1">
      <c r="A71" s="31"/>
      <c r="B71" s="32" t="s">
        <v>25</v>
      </c>
      <c r="C71" s="31" t="s">
        <v>3</v>
      </c>
      <c r="D71" s="33">
        <v>52.551000000000002</v>
      </c>
      <c r="E71" s="34">
        <v>99.302000000000007</v>
      </c>
      <c r="F71" s="34">
        <v>51.481000000000002</v>
      </c>
      <c r="G71" s="13">
        <f t="shared" si="6"/>
        <v>97.96388270442047</v>
      </c>
      <c r="H71" s="13">
        <f>F71/E71*100</f>
        <v>51.842863185031518</v>
      </c>
    </row>
    <row r="72" spans="1:8" s="38" customFormat="1">
      <c r="A72" s="36"/>
      <c r="B72" s="37" t="s">
        <v>86</v>
      </c>
      <c r="C72" s="36" t="s">
        <v>3</v>
      </c>
      <c r="D72" s="16">
        <f>D13</f>
        <v>6750</v>
      </c>
      <c r="E72" s="19">
        <f>'[1]KH 2024'!J15</f>
        <v>13590.03</v>
      </c>
      <c r="F72" s="19">
        <f>4230+3310</f>
        <v>7540</v>
      </c>
      <c r="G72" s="23">
        <f t="shared" si="6"/>
        <v>111.70370370370371</v>
      </c>
      <c r="H72" s="23">
        <f>F72/E72*100</f>
        <v>55.481849561774332</v>
      </c>
    </row>
    <row r="73" spans="1:8">
      <c r="A73" s="31"/>
      <c r="B73" s="32" t="s">
        <v>87</v>
      </c>
      <c r="C73" s="31"/>
      <c r="D73" s="12"/>
      <c r="E73" s="60"/>
      <c r="F73" s="20"/>
      <c r="G73" s="13"/>
      <c r="H73" s="12"/>
    </row>
    <row r="74" spans="1:8">
      <c r="A74" s="31"/>
      <c r="B74" s="32" t="s">
        <v>88</v>
      </c>
      <c r="C74" s="31" t="s">
        <v>89</v>
      </c>
      <c r="D74" s="13">
        <f>'[1]6 th2023'!F77</f>
        <v>25</v>
      </c>
      <c r="E74" s="13">
        <v>56</v>
      </c>
      <c r="F74" s="13">
        <v>26</v>
      </c>
      <c r="G74" s="13">
        <f>F74/D74*100</f>
        <v>104</v>
      </c>
      <c r="H74" s="13">
        <f>+F74/E74*100</f>
        <v>46.428571428571431</v>
      </c>
    </row>
    <row r="75" spans="1:8" ht="31.5">
      <c r="A75" s="31"/>
      <c r="B75" s="32" t="s">
        <v>90</v>
      </c>
      <c r="C75" s="31" t="s">
        <v>91</v>
      </c>
      <c r="D75" s="13">
        <f>'[1]6 th2023'!F78</f>
        <v>45</v>
      </c>
      <c r="E75" s="13">
        <v>92</v>
      </c>
      <c r="F75" s="13">
        <v>48</v>
      </c>
      <c r="G75" s="13">
        <f>F75/D75*100</f>
        <v>106.66666666666667</v>
      </c>
      <c r="H75" s="13">
        <f t="shared" ref="H75:H76" si="8">+F75/E75*100</f>
        <v>52.173913043478258</v>
      </c>
    </row>
    <row r="76" spans="1:8">
      <c r="A76" s="31"/>
      <c r="B76" s="32" t="s">
        <v>92</v>
      </c>
      <c r="C76" s="31" t="s">
        <v>2</v>
      </c>
      <c r="D76" s="13">
        <f>'[1]6 th2023'!F79</f>
        <v>15.950000000000001</v>
      </c>
      <c r="E76" s="12">
        <v>31</v>
      </c>
      <c r="F76" s="13">
        <f>(F74+F75)*230000000/1000000000</f>
        <v>17.02</v>
      </c>
      <c r="G76" s="13">
        <f>F76/D76*100</f>
        <v>106.70846394984326</v>
      </c>
      <c r="H76" s="13">
        <f t="shared" si="8"/>
        <v>54.903225806451616</v>
      </c>
    </row>
    <row r="77" spans="1:8">
      <c r="A77" s="31"/>
      <c r="B77" s="32" t="s">
        <v>93</v>
      </c>
      <c r="C77" s="31"/>
      <c r="D77" s="12"/>
      <c r="E77" s="12"/>
      <c r="F77" s="12"/>
      <c r="G77" s="13"/>
      <c r="H77" s="13"/>
    </row>
    <row r="78" spans="1:8">
      <c r="A78" s="31"/>
      <c r="B78" s="32" t="s">
        <v>94</v>
      </c>
      <c r="C78" s="31" t="s">
        <v>2</v>
      </c>
      <c r="D78" s="12">
        <f>'[1]6 th2023'!F81</f>
        <v>13800</v>
      </c>
      <c r="E78" s="12">
        <f>'[1]KH 2024'!J98</f>
        <v>28900</v>
      </c>
      <c r="F78" s="12">
        <f>7500+8600</f>
        <v>16100</v>
      </c>
      <c r="G78" s="13">
        <f>F78/D78*100</f>
        <v>116.66666666666667</v>
      </c>
      <c r="H78" s="13">
        <f>F78/E78*100</f>
        <v>55.70934256055363</v>
      </c>
    </row>
    <row r="79" spans="1:8" s="26" customFormat="1">
      <c r="A79" s="36"/>
      <c r="B79" s="37" t="s">
        <v>95</v>
      </c>
      <c r="C79" s="36"/>
      <c r="D79" s="12"/>
      <c r="E79" s="23"/>
      <c r="F79" s="21"/>
      <c r="G79" s="13"/>
      <c r="H79" s="23"/>
    </row>
    <row r="80" spans="1:8" s="30" customFormat="1">
      <c r="A80" s="31"/>
      <c r="B80" s="32" t="s">
        <v>26</v>
      </c>
      <c r="C80" s="31" t="s">
        <v>2</v>
      </c>
      <c r="D80" s="33">
        <v>87.584000000000003</v>
      </c>
      <c r="E80" s="33">
        <f>'[1]KH 2024'!J26</f>
        <v>185.35</v>
      </c>
      <c r="F80" s="34">
        <v>124.301</v>
      </c>
      <c r="G80" s="13">
        <f>F80/D80*100</f>
        <v>141.92204055535257</v>
      </c>
      <c r="H80" s="13">
        <f>F80/E80*100</f>
        <v>67.062854059886703</v>
      </c>
    </row>
    <row r="81" spans="1:8" s="30" customFormat="1">
      <c r="A81" s="31"/>
      <c r="B81" s="32" t="s">
        <v>27</v>
      </c>
      <c r="C81" s="31" t="s">
        <v>3</v>
      </c>
      <c r="D81" s="33">
        <v>432.98700000000002</v>
      </c>
      <c r="E81" s="33">
        <f>'[1]KH 2024'!J32</f>
        <v>632.07000000000005</v>
      </c>
      <c r="F81" s="34">
        <v>503.3</v>
      </c>
      <c r="G81" s="13">
        <f>F81/D81*100</f>
        <v>116.23905567603646</v>
      </c>
      <c r="H81" s="13">
        <f>F81/E81*100</f>
        <v>79.62725647475753</v>
      </c>
    </row>
    <row r="82" spans="1:8" s="26" customFormat="1" ht="21.75" customHeight="1">
      <c r="A82" s="36" t="s">
        <v>28</v>
      </c>
      <c r="B82" s="37" t="s">
        <v>96</v>
      </c>
      <c r="C82" s="36"/>
      <c r="D82" s="12"/>
      <c r="E82" s="23"/>
      <c r="F82" s="11"/>
      <c r="G82" s="23"/>
      <c r="H82" s="23"/>
    </row>
    <row r="83" spans="1:8" s="26" customFormat="1">
      <c r="A83" s="36">
        <v>1</v>
      </c>
      <c r="B83" s="37" t="s">
        <v>29</v>
      </c>
      <c r="C83" s="36"/>
      <c r="D83" s="12"/>
      <c r="E83" s="23"/>
      <c r="F83" s="16"/>
      <c r="G83" s="23"/>
      <c r="H83" s="23"/>
    </row>
    <row r="84" spans="1:8" s="30" customFormat="1">
      <c r="A84" s="31"/>
      <c r="B84" s="32" t="s">
        <v>30</v>
      </c>
      <c r="C84" s="31" t="s">
        <v>8</v>
      </c>
      <c r="D84" s="12">
        <f>'[1]6 th2023'!F87</f>
        <v>122759</v>
      </c>
      <c r="E84" s="61">
        <v>122850</v>
      </c>
      <c r="F84" s="39">
        <v>122940</v>
      </c>
      <c r="G84" s="13">
        <f>F84/D84*100</f>
        <v>100.1474433646413</v>
      </c>
      <c r="H84" s="13">
        <f>F84/E84*100</f>
        <v>100.07326007326007</v>
      </c>
    </row>
    <row r="85" spans="1:8" s="30" customFormat="1">
      <c r="A85" s="31"/>
      <c r="B85" s="32" t="s">
        <v>31</v>
      </c>
      <c r="C85" s="31" t="s">
        <v>4</v>
      </c>
      <c r="D85" s="13">
        <f>'[1]6 th2023'!F88</f>
        <v>0.8</v>
      </c>
      <c r="E85" s="62">
        <f>'[1]KH 2024'!J153</f>
        <v>0.8</v>
      </c>
      <c r="F85" s="40">
        <v>0.8</v>
      </c>
      <c r="G85" s="13">
        <v>0</v>
      </c>
      <c r="H85" s="13">
        <v>0</v>
      </c>
    </row>
    <row r="86" spans="1:8" s="30" customFormat="1" ht="31.5">
      <c r="A86" s="31"/>
      <c r="B86" s="32" t="s">
        <v>32</v>
      </c>
      <c r="C86" s="31" t="s">
        <v>4</v>
      </c>
      <c r="D86" s="13">
        <f>'[1]6 th2023'!F90</f>
        <v>5.5</v>
      </c>
      <c r="E86" s="13">
        <f>'[1]KH 2024'!J160</f>
        <v>5.5</v>
      </c>
      <c r="F86" s="13">
        <v>5.5</v>
      </c>
      <c r="G86" s="13">
        <v>0</v>
      </c>
      <c r="H86" s="13">
        <v>0</v>
      </c>
    </row>
    <row r="87" spans="1:8" s="30" customFormat="1">
      <c r="A87" s="31"/>
      <c r="B87" s="32" t="s">
        <v>97</v>
      </c>
      <c r="C87" s="31" t="s">
        <v>4</v>
      </c>
      <c r="D87" s="13">
        <f>'[1]6 th2023'!F91</f>
        <v>93.7</v>
      </c>
      <c r="E87" s="13" t="str">
        <f>'[1]KH 2024'!J162</f>
        <v>94-95</v>
      </c>
      <c r="F87" s="13">
        <v>92.3</v>
      </c>
      <c r="G87" s="13">
        <f t="shared" ref="G87:G88" si="9">F87/D87*100</f>
        <v>98.505869797225174</v>
      </c>
      <c r="H87" s="13" t="s">
        <v>132</v>
      </c>
    </row>
    <row r="88" spans="1:8" s="30" customFormat="1">
      <c r="A88" s="31"/>
      <c r="B88" s="32" t="s">
        <v>33</v>
      </c>
      <c r="C88" s="31" t="s">
        <v>10</v>
      </c>
      <c r="D88" s="12">
        <v>260</v>
      </c>
      <c r="E88" s="12" t="str">
        <f>'[1]KH 2024'!J158</f>
        <v>260</v>
      </c>
      <c r="F88" s="12">
        <v>260</v>
      </c>
      <c r="G88" s="13">
        <f t="shared" si="9"/>
        <v>100</v>
      </c>
      <c r="H88" s="13">
        <f t="shared" ref="H88" si="10">F88/E88*100</f>
        <v>100</v>
      </c>
    </row>
    <row r="89" spans="1:8" s="41" customFormat="1" ht="31.5">
      <c r="A89" s="36">
        <v>2</v>
      </c>
      <c r="B89" s="37" t="s">
        <v>34</v>
      </c>
      <c r="C89" s="36"/>
      <c r="D89" s="12"/>
      <c r="E89" s="23"/>
      <c r="F89" s="16"/>
      <c r="G89" s="23"/>
      <c r="H89" s="23"/>
    </row>
    <row r="90" spans="1:8" s="35" customFormat="1" ht="31.5">
      <c r="A90" s="31"/>
      <c r="B90" s="32" t="s">
        <v>35</v>
      </c>
      <c r="C90" s="31" t="s">
        <v>36</v>
      </c>
      <c r="D90" s="12">
        <f>'[1]6 th2023'!F94</f>
        <v>5441</v>
      </c>
      <c r="E90" s="12">
        <f>'[1]KH 2024'!J167</f>
        <v>9200</v>
      </c>
      <c r="F90" s="12">
        <v>5645</v>
      </c>
      <c r="G90" s="13">
        <f>F90/D90*100</f>
        <v>103.74931078845799</v>
      </c>
      <c r="H90" s="13">
        <f>F90/E90*100</f>
        <v>61.358695652173914</v>
      </c>
    </row>
    <row r="91" spans="1:8" s="35" customFormat="1">
      <c r="A91" s="31"/>
      <c r="B91" s="83" t="s">
        <v>129</v>
      </c>
      <c r="C91" s="84" t="s">
        <v>3</v>
      </c>
      <c r="D91" s="12">
        <v>25</v>
      </c>
      <c r="E91" s="85"/>
      <c r="F91" s="12">
        <v>57</v>
      </c>
      <c r="G91" s="13">
        <f>F91/D91*100</f>
        <v>227.99999999999997</v>
      </c>
      <c r="H91" s="86"/>
    </row>
    <row r="92" spans="1:8" s="35" customFormat="1">
      <c r="A92" s="31"/>
      <c r="B92" s="32" t="s">
        <v>98</v>
      </c>
      <c r="C92" s="31" t="s">
        <v>4</v>
      </c>
      <c r="D92" s="22">
        <f>'[1]6 th2023'!F96</f>
        <v>3.62</v>
      </c>
      <c r="E92" s="22">
        <v>2.48</v>
      </c>
      <c r="F92" s="22">
        <v>2.96</v>
      </c>
      <c r="G92" s="22">
        <f>F92-D92</f>
        <v>-0.66000000000000014</v>
      </c>
      <c r="H92" s="22">
        <f>F92-E92</f>
        <v>0.48</v>
      </c>
    </row>
    <row r="93" spans="1:8" s="35" customFormat="1">
      <c r="A93" s="31"/>
      <c r="B93" s="32" t="s">
        <v>37</v>
      </c>
      <c r="C93" s="31" t="s">
        <v>4</v>
      </c>
      <c r="D93" s="22">
        <f>'[1]6 th2023'!F97</f>
        <v>53.02</v>
      </c>
      <c r="E93" s="13">
        <f>'[1]KH 2024'!J172</f>
        <v>54.5</v>
      </c>
      <c r="F93" s="22">
        <v>54.15</v>
      </c>
      <c r="G93" s="13">
        <f>F93-D93</f>
        <v>1.1299999999999955</v>
      </c>
      <c r="H93" s="13">
        <f>F93-E93</f>
        <v>-0.35000000000000142</v>
      </c>
    </row>
    <row r="94" spans="1:8" s="27" customFormat="1">
      <c r="A94" s="36">
        <v>3</v>
      </c>
      <c r="B94" s="37" t="s">
        <v>38</v>
      </c>
      <c r="C94" s="31"/>
      <c r="D94" s="12"/>
      <c r="E94" s="13"/>
      <c r="F94" s="12"/>
      <c r="G94" s="23"/>
      <c r="H94" s="23"/>
    </row>
    <row r="95" spans="1:8" s="27" customFormat="1">
      <c r="A95" s="31"/>
      <c r="B95" s="32" t="s">
        <v>39</v>
      </c>
      <c r="C95" s="31"/>
      <c r="D95" s="12"/>
      <c r="E95" s="61"/>
      <c r="F95" s="29"/>
      <c r="G95" s="13"/>
      <c r="H95" s="13"/>
    </row>
    <row r="96" spans="1:8" s="27" customFormat="1">
      <c r="A96" s="31"/>
      <c r="B96" s="58" t="s">
        <v>40</v>
      </c>
      <c r="C96" s="31" t="s">
        <v>9</v>
      </c>
      <c r="D96" s="12">
        <f>'[1]6 th2023'!F100</f>
        <v>4574</v>
      </c>
      <c r="E96" s="61">
        <f>'[1]KH 2024'!J132</f>
        <v>4385</v>
      </c>
      <c r="F96" s="43">
        <v>4529</v>
      </c>
      <c r="G96" s="13">
        <f>F96/D96*100</f>
        <v>99.016178399650201</v>
      </c>
      <c r="H96" s="13">
        <f>F96/E96*100</f>
        <v>103.28392246294185</v>
      </c>
    </row>
    <row r="97" spans="1:8" s="27" customFormat="1">
      <c r="A97" s="31"/>
      <c r="B97" s="58" t="s">
        <v>41</v>
      </c>
      <c r="C97" s="31" t="s">
        <v>3</v>
      </c>
      <c r="D97" s="12">
        <f>'[1]6 th2023'!F101</f>
        <v>9223</v>
      </c>
      <c r="E97" s="61">
        <f>'[1]KH 2024'!J133</f>
        <v>8779</v>
      </c>
      <c r="F97" s="63">
        <v>8847</v>
      </c>
      <c r="G97" s="13">
        <f>F97/D97*100</f>
        <v>95.923235389786399</v>
      </c>
      <c r="H97" s="13">
        <f>F97/E97*100</f>
        <v>100.77457569199227</v>
      </c>
    </row>
    <row r="98" spans="1:8" s="27" customFormat="1">
      <c r="A98" s="31"/>
      <c r="B98" s="58" t="s">
        <v>42</v>
      </c>
      <c r="C98" s="31" t="s">
        <v>3</v>
      </c>
      <c r="D98" s="12">
        <f>'[1]6 th2023'!F102</f>
        <v>6962</v>
      </c>
      <c r="E98" s="61">
        <f>'[1]KH 2024'!J134</f>
        <v>7140</v>
      </c>
      <c r="F98" s="63">
        <v>7134</v>
      </c>
      <c r="G98" s="13">
        <f>F98/D98*100</f>
        <v>102.47055443837978</v>
      </c>
      <c r="H98" s="13">
        <f>F98/E98*100</f>
        <v>99.915966386554629</v>
      </c>
    </row>
    <row r="99" spans="1:8" s="27" customFormat="1">
      <c r="A99" s="31"/>
      <c r="B99" s="58" t="s">
        <v>43</v>
      </c>
      <c r="C99" s="31" t="s">
        <v>3</v>
      </c>
      <c r="D99" s="12">
        <f>'[1]6 th2023'!F103</f>
        <v>3430</v>
      </c>
      <c r="E99" s="61"/>
      <c r="F99" s="63">
        <v>3148</v>
      </c>
      <c r="G99" s="13">
        <f>F99/D99*100</f>
        <v>91.778425655976676</v>
      </c>
      <c r="H99" s="13"/>
    </row>
    <row r="100" spans="1:8" s="27" customFormat="1">
      <c r="A100" s="31"/>
      <c r="B100" s="58" t="s">
        <v>99</v>
      </c>
      <c r="C100" s="31" t="s">
        <v>3</v>
      </c>
      <c r="D100" s="12">
        <f>'[1]6 th2023'!F104</f>
        <v>538</v>
      </c>
      <c r="E100" s="61">
        <f>'[1]KH 2024'!J136</f>
        <v>722</v>
      </c>
      <c r="F100" s="12">
        <v>752</v>
      </c>
      <c r="G100" s="13">
        <f>F100/D100*100</f>
        <v>139.77695167286245</v>
      </c>
      <c r="H100" s="13">
        <f>F100/E100*100</f>
        <v>104.15512465373962</v>
      </c>
    </row>
    <row r="101" spans="1:8" s="27" customFormat="1" ht="18" customHeight="1">
      <c r="A101" s="31"/>
      <c r="B101" s="32" t="s">
        <v>100</v>
      </c>
      <c r="C101" s="31"/>
      <c r="D101" s="12"/>
      <c r="E101" s="40"/>
      <c r="F101" s="44"/>
      <c r="G101" s="13"/>
      <c r="H101" s="13"/>
    </row>
    <row r="102" spans="1:8" s="27" customFormat="1">
      <c r="A102" s="31"/>
      <c r="B102" s="58" t="s">
        <v>101</v>
      </c>
      <c r="C102" s="31" t="s">
        <v>4</v>
      </c>
      <c r="D102" s="28">
        <f>'[1]6 th2023'!F107</f>
        <v>100</v>
      </c>
      <c r="E102" s="28">
        <v>100</v>
      </c>
      <c r="F102" s="79">
        <f>15/15%</f>
        <v>100</v>
      </c>
      <c r="G102" s="13" t="s">
        <v>77</v>
      </c>
      <c r="H102" s="13" t="s">
        <v>77</v>
      </c>
    </row>
    <row r="103" spans="1:8" s="27" customFormat="1">
      <c r="A103" s="31"/>
      <c r="B103" s="58" t="s">
        <v>102</v>
      </c>
      <c r="C103" s="31" t="s">
        <v>4</v>
      </c>
      <c r="D103" s="28">
        <f>'[1]6 th2023'!F108</f>
        <v>85.714285714285708</v>
      </c>
      <c r="E103" s="28">
        <v>92.85</v>
      </c>
      <c r="F103" s="79">
        <f>13/14%</f>
        <v>92.857142857142847</v>
      </c>
      <c r="G103" s="64">
        <f t="shared" ref="G103" si="11">F103-D103</f>
        <v>7.1428571428571388</v>
      </c>
      <c r="H103" s="13" t="s">
        <v>77</v>
      </c>
    </row>
    <row r="104" spans="1:8" s="27" customFormat="1">
      <c r="A104" s="31"/>
      <c r="B104" s="58" t="s">
        <v>103</v>
      </c>
      <c r="C104" s="31" t="s">
        <v>4</v>
      </c>
      <c r="D104" s="28">
        <f>'[1]6 th2023'!F109</f>
        <v>91.666666666666671</v>
      </c>
      <c r="E104" s="28">
        <v>91.66</v>
      </c>
      <c r="F104" s="79">
        <f>11/12%</f>
        <v>91.666666666666671</v>
      </c>
      <c r="G104" s="13" t="s">
        <v>77</v>
      </c>
      <c r="H104" s="13" t="s">
        <v>77</v>
      </c>
    </row>
    <row r="105" spans="1:8" s="27" customFormat="1">
      <c r="A105" s="31"/>
      <c r="B105" s="58" t="s">
        <v>111</v>
      </c>
      <c r="C105" s="31" t="s">
        <v>4</v>
      </c>
      <c r="D105" s="28">
        <v>100</v>
      </c>
      <c r="E105" s="28">
        <v>100</v>
      </c>
      <c r="F105" s="79">
        <f>3/3%</f>
        <v>100</v>
      </c>
      <c r="G105" s="13" t="s">
        <v>77</v>
      </c>
      <c r="H105" s="13" t="s">
        <v>77</v>
      </c>
    </row>
    <row r="106" spans="1:8" s="27" customFormat="1">
      <c r="A106" s="31"/>
      <c r="B106" s="58" t="s">
        <v>104</v>
      </c>
      <c r="C106" s="31" t="s">
        <v>4</v>
      </c>
      <c r="D106" s="28">
        <f>'[1]6 th2023'!F111</f>
        <v>100</v>
      </c>
      <c r="E106" s="28"/>
      <c r="F106" s="80">
        <f>3/3%</f>
        <v>100</v>
      </c>
      <c r="G106" s="13" t="s">
        <v>77</v>
      </c>
      <c r="H106" s="13"/>
    </row>
    <row r="107" spans="1:8">
      <c r="A107" s="36">
        <v>4</v>
      </c>
      <c r="B107" s="37" t="s">
        <v>105</v>
      </c>
      <c r="C107" s="31"/>
      <c r="D107" s="12"/>
      <c r="E107" s="13"/>
      <c r="F107" s="12"/>
      <c r="G107" s="23"/>
      <c r="H107" s="23"/>
    </row>
    <row r="108" spans="1:8" ht="17.25" customHeight="1">
      <c r="A108" s="31"/>
      <c r="B108" s="32" t="s">
        <v>106</v>
      </c>
      <c r="C108" s="31" t="s">
        <v>4</v>
      </c>
      <c r="D108" s="87" t="s">
        <v>130</v>
      </c>
      <c r="E108" s="62">
        <f>'[1]KH 2024'!J175</f>
        <v>92</v>
      </c>
      <c r="F108" s="87" t="s">
        <v>130</v>
      </c>
      <c r="G108" s="12"/>
      <c r="H108" s="12"/>
    </row>
    <row r="109" spans="1:8">
      <c r="A109" s="31"/>
      <c r="B109" s="32" t="s">
        <v>107</v>
      </c>
      <c r="C109" s="31" t="s">
        <v>4</v>
      </c>
      <c r="D109" s="88"/>
      <c r="E109" s="62">
        <f>'[1]KH 2024'!J176</f>
        <v>95</v>
      </c>
      <c r="F109" s="88"/>
      <c r="G109" s="12"/>
      <c r="H109" s="12"/>
    </row>
    <row r="110" spans="1:8">
      <c r="A110" s="31"/>
      <c r="B110" s="32" t="s">
        <v>108</v>
      </c>
      <c r="C110" s="31" t="s">
        <v>4</v>
      </c>
      <c r="D110" s="89"/>
      <c r="E110" s="62">
        <f>'[1]KH 2024'!J177</f>
        <v>90</v>
      </c>
      <c r="F110" s="89"/>
      <c r="G110" s="12"/>
      <c r="H110" s="12"/>
    </row>
    <row r="111" spans="1:8" s="26" customFormat="1">
      <c r="A111" s="36">
        <v>5</v>
      </c>
      <c r="B111" s="37" t="s">
        <v>109</v>
      </c>
      <c r="C111" s="36" t="s">
        <v>4</v>
      </c>
      <c r="D111" s="23">
        <f>'[1]6 th2023'!F116</f>
        <v>100</v>
      </c>
      <c r="E111" s="23"/>
      <c r="F111" s="23">
        <v>100</v>
      </c>
      <c r="G111" s="23">
        <f>F111-D111</f>
        <v>0</v>
      </c>
      <c r="H111" s="23">
        <v>0</v>
      </c>
    </row>
    <row r="112" spans="1:8" s="77" customFormat="1">
      <c r="A112" s="36">
        <v>6</v>
      </c>
      <c r="B112" s="65" t="s">
        <v>121</v>
      </c>
      <c r="C112" s="66"/>
      <c r="D112" s="23"/>
      <c r="E112" s="16"/>
      <c r="F112" s="23"/>
      <c r="G112" s="23"/>
      <c r="H112" s="16"/>
    </row>
    <row r="113" spans="1:8" s="78" customFormat="1" ht="31.5">
      <c r="A113" s="31"/>
      <c r="B113" s="67" t="s">
        <v>122</v>
      </c>
      <c r="C113" s="68" t="s">
        <v>4</v>
      </c>
      <c r="D113" s="13">
        <v>95</v>
      </c>
      <c r="E113" s="12">
        <v>95</v>
      </c>
      <c r="F113" s="13">
        <v>95</v>
      </c>
      <c r="G113" s="13">
        <v>0</v>
      </c>
      <c r="H113" s="12">
        <v>0</v>
      </c>
    </row>
    <row r="114" spans="1:8" s="78" customFormat="1" ht="31.5">
      <c r="A114" s="31"/>
      <c r="B114" s="67" t="s">
        <v>123</v>
      </c>
      <c r="C114" s="68" t="s">
        <v>4</v>
      </c>
      <c r="D114" s="13">
        <v>85</v>
      </c>
      <c r="E114" s="12">
        <v>85</v>
      </c>
      <c r="F114" s="13">
        <v>85</v>
      </c>
      <c r="G114" s="13">
        <v>0</v>
      </c>
      <c r="H114" s="12">
        <v>0</v>
      </c>
    </row>
    <row r="115" spans="1:8" s="78" customFormat="1" ht="31.5">
      <c r="A115" s="31"/>
      <c r="B115" s="67" t="s">
        <v>124</v>
      </c>
      <c r="C115" s="68" t="s">
        <v>4</v>
      </c>
      <c r="D115" s="13">
        <v>90</v>
      </c>
      <c r="E115" s="12">
        <v>90</v>
      </c>
      <c r="F115" s="13">
        <v>90</v>
      </c>
      <c r="G115" s="13">
        <v>0</v>
      </c>
      <c r="H115" s="12">
        <v>0</v>
      </c>
    </row>
    <row r="116" spans="1:8" s="78" customFormat="1" ht="30.75" customHeight="1">
      <c r="A116" s="31"/>
      <c r="B116" s="67" t="s">
        <v>125</v>
      </c>
      <c r="C116" s="68" t="s">
        <v>4</v>
      </c>
      <c r="D116" s="13">
        <v>100</v>
      </c>
      <c r="E116" s="12">
        <v>100</v>
      </c>
      <c r="F116" s="13">
        <v>100</v>
      </c>
      <c r="G116" s="13">
        <v>0</v>
      </c>
      <c r="H116" s="12">
        <v>0</v>
      </c>
    </row>
    <row r="117" spans="1:8">
      <c r="A117" s="36" t="s">
        <v>44</v>
      </c>
      <c r="B117" s="52" t="s">
        <v>45</v>
      </c>
      <c r="C117" s="51"/>
      <c r="D117" s="12"/>
      <c r="E117" s="12"/>
      <c r="F117" s="12"/>
      <c r="G117" s="23"/>
      <c r="H117" s="23"/>
    </row>
    <row r="118" spans="1:8" ht="47.25">
      <c r="A118" s="31"/>
      <c r="B118" s="32" t="s">
        <v>118</v>
      </c>
      <c r="C118" s="31" t="s">
        <v>4</v>
      </c>
      <c r="D118" s="13"/>
      <c r="E118" s="13">
        <f>'[1]KH 2024'!J186</f>
        <v>80</v>
      </c>
      <c r="F118" s="13"/>
      <c r="G118" s="13"/>
      <c r="H118" s="13"/>
    </row>
    <row r="119" spans="1:8">
      <c r="A119" s="31">
        <v>1</v>
      </c>
      <c r="B119" s="32" t="s">
        <v>110</v>
      </c>
      <c r="C119" s="31" t="s">
        <v>4</v>
      </c>
      <c r="D119" s="13">
        <v>100</v>
      </c>
      <c r="E119" s="13">
        <f>'[1]KH 2024'!J190</f>
        <v>100</v>
      </c>
      <c r="F119" s="13">
        <v>100</v>
      </c>
      <c r="G119" s="13">
        <f>F119-D119</f>
        <v>0</v>
      </c>
      <c r="H119" s="13">
        <f t="shared" ref="H119" si="12">F119-E119</f>
        <v>0</v>
      </c>
    </row>
    <row r="120" spans="1:8" ht="31.5">
      <c r="A120" s="31">
        <v>2</v>
      </c>
      <c r="B120" s="32" t="s">
        <v>119</v>
      </c>
      <c r="C120" s="31" t="s">
        <v>4</v>
      </c>
      <c r="D120" s="13"/>
      <c r="E120" s="13">
        <f>'[1]KH 2024'!J189</f>
        <v>95</v>
      </c>
      <c r="F120" s="13"/>
      <c r="G120" s="13"/>
      <c r="H120" s="13"/>
    </row>
    <row r="121" spans="1:8" ht="31.5">
      <c r="A121" s="69">
        <v>3</v>
      </c>
      <c r="B121" s="70" t="s">
        <v>120</v>
      </c>
      <c r="C121" s="71" t="s">
        <v>4</v>
      </c>
      <c r="D121" s="24"/>
      <c r="E121" s="24">
        <f>'[1]KH 2024'!J187</f>
        <v>100</v>
      </c>
      <c r="F121" s="24"/>
      <c r="G121" s="24"/>
      <c r="H121" s="24"/>
    </row>
    <row r="122" spans="1:8">
      <c r="A122" s="72"/>
      <c r="B122" s="73"/>
      <c r="C122" s="73"/>
      <c r="D122" s="74"/>
      <c r="E122" s="75"/>
      <c r="F122" s="76"/>
      <c r="G122" s="74"/>
      <c r="H122" s="74"/>
    </row>
  </sheetData>
  <mergeCells count="14">
    <mergeCell ref="D108:D110"/>
    <mergeCell ref="F108:F110"/>
    <mergeCell ref="A4:H4"/>
    <mergeCell ref="A1:B2"/>
    <mergeCell ref="D1:H1"/>
    <mergeCell ref="D2:H2"/>
    <mergeCell ref="A5:H5"/>
    <mergeCell ref="F7:F8"/>
    <mergeCell ref="G7:H7"/>
    <mergeCell ref="A7:A8"/>
    <mergeCell ref="B7:B8"/>
    <mergeCell ref="C7:C8"/>
    <mergeCell ref="D7:D8"/>
    <mergeCell ref="E7:E8"/>
  </mergeCells>
  <pageMargins left="0.51181102362204722" right="0.19685039370078741" top="0.74803149606299213" bottom="0.55118110236220474" header="0.31496062992125984" footer="0.11811023622047245"/>
  <pageSetup paperSize="9" scale="85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 tháng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VNN.R9</cp:lastModifiedBy>
  <cp:lastPrinted>2024-06-14T07:16:40Z</cp:lastPrinted>
  <dcterms:created xsi:type="dcterms:W3CDTF">2022-02-24T04:09:18Z</dcterms:created>
  <dcterms:modified xsi:type="dcterms:W3CDTF">2024-06-26T01:26:09Z</dcterms:modified>
</cp:coreProperties>
</file>